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480" yWindow="120" windowWidth="14295" windowHeight="4620" activeTab="2"/>
  </bookViews>
  <sheets>
    <sheet name="Sheet1" sheetId="1" r:id="rId1"/>
    <sheet name="Sheet2" sheetId="2" r:id="rId2"/>
    <sheet name="Sheet3" sheetId="3" r:id="rId3"/>
  </sheets>
  <definedNames>
    <definedName name="_GoBack" localSheetId="0">Sheet1!$K$153</definedName>
  </definedNames>
</workbook>
</file>

<file path=xl/sharedStrings.xml><?xml version="1.0" encoding="utf-8"?>
<sst xmlns="http://schemas.openxmlformats.org/spreadsheetml/2006/main" uniqueCount="210" count="210">
  <si>
    <t>Sl.No.</t>
  </si>
  <si>
    <t>Name of District</t>
  </si>
  <si>
    <t>Name of Bank</t>
  </si>
  <si>
    <t>Branch Name</t>
  </si>
  <si>
    <t xml:space="preserve">Target </t>
  </si>
  <si>
    <t>Senapati</t>
  </si>
  <si>
    <t>SBI</t>
  </si>
  <si>
    <t>Leimakhong</t>
  </si>
  <si>
    <t>Kangpokpi</t>
  </si>
  <si>
    <t>Lairouching</t>
  </si>
  <si>
    <t>Maram</t>
  </si>
  <si>
    <t>Saparmeina</t>
  </si>
  <si>
    <t>Tadubi</t>
  </si>
  <si>
    <t>HDFC</t>
  </si>
  <si>
    <t>Mao</t>
  </si>
  <si>
    <t>Saikul</t>
  </si>
  <si>
    <t>CBI</t>
  </si>
  <si>
    <t xml:space="preserve">UCO </t>
  </si>
  <si>
    <t>District Total</t>
  </si>
  <si>
    <t>Tamenglong</t>
  </si>
  <si>
    <t>Tamenglong Bazar</t>
  </si>
  <si>
    <t>Noney</t>
  </si>
  <si>
    <t>Ukhrul</t>
  </si>
  <si>
    <t>Mini Sectt.</t>
  </si>
  <si>
    <t>Kamjong</t>
  </si>
  <si>
    <t>UCO</t>
  </si>
  <si>
    <t>Chandel</t>
  </si>
  <si>
    <t>BSF Kangsang</t>
  </si>
  <si>
    <t>Chakpikarong</t>
  </si>
  <si>
    <t>Moreh</t>
  </si>
  <si>
    <t>Thoubal</t>
  </si>
  <si>
    <t>Kakching</t>
  </si>
  <si>
    <t>United Bank of India</t>
  </si>
  <si>
    <t>Indian Overseas Bank</t>
  </si>
  <si>
    <t>Bank of India</t>
  </si>
  <si>
    <t>ICICI</t>
  </si>
  <si>
    <t>Bishnupur</t>
  </si>
  <si>
    <t>State Bank of India</t>
  </si>
  <si>
    <t>Moirang</t>
  </si>
  <si>
    <t>Phubala</t>
  </si>
  <si>
    <t>Thinungei</t>
  </si>
  <si>
    <t>Imphal East</t>
  </si>
  <si>
    <t>Porompat</t>
  </si>
  <si>
    <t>Mantripukhri</t>
  </si>
  <si>
    <t>High Court</t>
  </si>
  <si>
    <t>AXIS</t>
  </si>
  <si>
    <t>Sainik School</t>
  </si>
  <si>
    <t>Checkon Branch</t>
  </si>
  <si>
    <t>ICICI Bank</t>
  </si>
  <si>
    <t>Chekon</t>
  </si>
  <si>
    <t>Punjab National Bank</t>
  </si>
  <si>
    <t>Irilbung</t>
  </si>
  <si>
    <t>Punjab &amp; Sind Bank</t>
  </si>
  <si>
    <t>Dewlaland</t>
  </si>
  <si>
    <t>KhuraiSajor</t>
  </si>
  <si>
    <t>LaiphamSiphai</t>
  </si>
  <si>
    <t>Jiribam</t>
  </si>
  <si>
    <t>Mantripukri</t>
  </si>
  <si>
    <t>A.T. Line</t>
  </si>
  <si>
    <t>Mantripukhuri</t>
  </si>
  <si>
    <t>Lamlong</t>
  </si>
  <si>
    <t>Imphal West</t>
  </si>
  <si>
    <t>Allahabad Bank</t>
  </si>
  <si>
    <t>Imphal</t>
  </si>
  <si>
    <t>Bank of Baroda</t>
  </si>
  <si>
    <t>Changangei</t>
  </si>
  <si>
    <t>Yurembam</t>
  </si>
  <si>
    <t>M.U. Campus</t>
  </si>
  <si>
    <t>Canara Bank</t>
  </si>
  <si>
    <t>Central Bank of India</t>
  </si>
  <si>
    <t>Imphal City</t>
  </si>
  <si>
    <t>Imphal Branch</t>
  </si>
  <si>
    <t>Keishampat</t>
  </si>
  <si>
    <t>Lamphel</t>
  </si>
  <si>
    <t>IDBI</t>
  </si>
  <si>
    <t>IndusInd</t>
  </si>
  <si>
    <t>Paona Bazar</t>
  </si>
  <si>
    <t>Imphal Sectt.</t>
  </si>
  <si>
    <t>Mayang Imphal</t>
  </si>
  <si>
    <t>Sekmai</t>
  </si>
  <si>
    <t>Wangoi</t>
  </si>
  <si>
    <t>Singjamei</t>
  </si>
  <si>
    <t>Syndicate Bank</t>
  </si>
  <si>
    <t>RIMS</t>
  </si>
  <si>
    <t>Churachandpur</t>
  </si>
  <si>
    <t>Loktak HEPA</t>
  </si>
  <si>
    <t>Tuibuong</t>
  </si>
  <si>
    <t>Pearsonmun</t>
  </si>
  <si>
    <t>NAME OF BANK</t>
  </si>
  <si>
    <t>NO. OF BRANCHES</t>
  </si>
  <si>
    <t>RATIO PER BANK</t>
  </si>
  <si>
    <t>Axis Bank</t>
  </si>
  <si>
    <t>Bank of Maharastra</t>
  </si>
  <si>
    <t>Union</t>
  </si>
  <si>
    <t>Yes</t>
  </si>
  <si>
    <t>TOTAL</t>
  </si>
  <si>
    <t>CAN</t>
  </si>
  <si>
    <t>Yairipok</t>
  </si>
  <si>
    <t>KVIC</t>
  </si>
  <si>
    <t>KVIB</t>
  </si>
  <si>
    <t>DIC</t>
  </si>
  <si>
    <t>Nambol</t>
  </si>
  <si>
    <t>Chingmeirong</t>
  </si>
  <si>
    <t>North AOC</t>
  </si>
  <si>
    <t>Kalibari</t>
  </si>
  <si>
    <t>Tera Bazar</t>
  </si>
  <si>
    <t>Singngat</t>
  </si>
  <si>
    <t>PNB</t>
  </si>
  <si>
    <t>Ima Market</t>
  </si>
  <si>
    <t>Uripok</t>
  </si>
  <si>
    <t>Bandhan Bank</t>
  </si>
  <si>
    <t>Ningthoukhong</t>
  </si>
  <si>
    <t>IOB</t>
  </si>
  <si>
    <t>Island</t>
  </si>
  <si>
    <t>10 Bank Brs.</t>
  </si>
  <si>
    <t>23 Bank Brs.</t>
  </si>
  <si>
    <t>SENAPATI</t>
  </si>
  <si>
    <t>KANGPOKPI</t>
  </si>
  <si>
    <t>6 Bank Brs.</t>
  </si>
  <si>
    <t>2 Bank Brs.</t>
  </si>
  <si>
    <t>1 Bank Br.</t>
  </si>
  <si>
    <t>4 Bank Brs.</t>
  </si>
  <si>
    <t>Tengnoupal</t>
  </si>
  <si>
    <t>BOB</t>
  </si>
  <si>
    <t>Kongba</t>
  </si>
  <si>
    <t>Kwakeithel</t>
  </si>
  <si>
    <t>Indian Bank</t>
  </si>
  <si>
    <t>Pherzwal</t>
  </si>
  <si>
    <t>TARGET FOR THE STATE</t>
  </si>
  <si>
    <t>NO. OF PARTICIPATING BRANCH</t>
  </si>
  <si>
    <t>RATIO PER BRANCH</t>
  </si>
  <si>
    <t>DISTRICT</t>
  </si>
  <si>
    <t>THOUBAL</t>
  </si>
  <si>
    <t>KAKCHING</t>
  </si>
  <si>
    <t>CHANDEL</t>
  </si>
  <si>
    <t>TENGOUPAL</t>
  </si>
  <si>
    <t>CHURACHANDPUR</t>
  </si>
  <si>
    <t>PHERZWAL</t>
  </si>
  <si>
    <t>IMPHAL WEST</t>
  </si>
  <si>
    <t>IMPHAL EAST</t>
  </si>
  <si>
    <t>JIRIBAM</t>
  </si>
  <si>
    <t>BISHNUPUR</t>
  </si>
  <si>
    <t>TAMENGLONG</t>
  </si>
  <si>
    <t>NONEY</t>
  </si>
  <si>
    <t>UKHRUL</t>
  </si>
  <si>
    <t>KAMJONG</t>
  </si>
  <si>
    <t>Thanlon</t>
  </si>
  <si>
    <t>NO.</t>
  </si>
  <si>
    <t>MARGIN</t>
  </si>
  <si>
    <r>
      <t> </t>
    </r>
    <r>
      <rPr>
        <b/>
        <sz val="9"/>
        <color rgb="FF000000"/>
        <rFont val="Arial Narrow"/>
      </rPr>
      <t>14 Bank Brs.</t>
    </r>
  </si>
  <si>
    <r>
      <t> </t>
    </r>
    <r>
      <rPr>
        <b/>
        <sz val="9"/>
        <color rgb="FF000000"/>
        <rFont val="Arial Narrow"/>
      </rPr>
      <t>1 Bank Br.</t>
    </r>
  </si>
  <si>
    <t>District Name</t>
  </si>
  <si>
    <t>Bank Name</t>
  </si>
  <si>
    <t>Machi</t>
  </si>
  <si>
    <t>BOI</t>
  </si>
  <si>
    <t>BAND</t>
  </si>
  <si>
    <t>PSB</t>
  </si>
  <si>
    <t>BOM</t>
  </si>
  <si>
    <t>INDIAN</t>
  </si>
  <si>
    <t>INDUS</t>
  </si>
  <si>
    <t>UNION</t>
  </si>
  <si>
    <t>YES</t>
  </si>
  <si>
    <t>Senapati Bazar</t>
  </si>
  <si>
    <t>13 Bank Brs.</t>
  </si>
  <si>
    <t>51 Bank Brs.</t>
  </si>
  <si>
    <t>Sugnu</t>
  </si>
  <si>
    <t>Lilong</t>
  </si>
  <si>
    <t>NESFB</t>
  </si>
  <si>
    <t>Tamei</t>
  </si>
  <si>
    <t>KVIC+KVIB+DIC</t>
  </si>
  <si>
    <t>POROMPAT</t>
  </si>
  <si>
    <t>RIMS ROAD</t>
  </si>
  <si>
    <t>chandel</t>
  </si>
  <si>
    <t>kanglatombi</t>
  </si>
  <si>
    <t>NIT CAMPUS</t>
  </si>
  <si>
    <t>kwakeithel</t>
  </si>
  <si>
    <t>DISTRICWISE/ BANKWISE SUMMARY OF  PMEGP ADDITIONAL TARGET ALLOCATION FOR 2019-20</t>
  </si>
  <si>
    <t>SL.NO</t>
  </si>
  <si>
    <t>7 Bank Brs.</t>
  </si>
  <si>
    <t>BANKWISE  ALLOCATION FOR PMEGP TARGET FOR 2020-21</t>
  </si>
  <si>
    <t>PNB (e-UBI)</t>
  </si>
  <si>
    <t>Khekman</t>
  </si>
  <si>
    <t>IND (e- ALB)</t>
  </si>
  <si>
    <t>11 Bank Brs,</t>
  </si>
  <si>
    <t>6  Bank Brs,</t>
  </si>
  <si>
    <t xml:space="preserve">PNB </t>
  </si>
  <si>
    <t>Samulamlan</t>
  </si>
  <si>
    <t>IND (e-ALB)</t>
  </si>
  <si>
    <t>IND (e - ALB)</t>
  </si>
  <si>
    <t>BOB (DENA)</t>
  </si>
  <si>
    <t>BOB (VJY)</t>
  </si>
  <si>
    <t>CAN (e- SYN)</t>
  </si>
  <si>
    <t>Ratio</t>
  </si>
  <si>
    <t>Total</t>
  </si>
  <si>
    <t>target</t>
  </si>
  <si>
    <t>bank Brs</t>
  </si>
  <si>
    <t>Per Branch</t>
  </si>
  <si>
    <t>FCI Godown</t>
  </si>
  <si>
    <t xml:space="preserve">Total Target </t>
  </si>
  <si>
    <t>23 Participating Banks</t>
  </si>
  <si>
    <t>NO OF BANKS</t>
  </si>
  <si>
    <t>BANK</t>
  </si>
  <si>
    <t>District</t>
  </si>
  <si>
    <t>Branch</t>
  </si>
  <si>
    <t xml:space="preserve"> Bank</t>
  </si>
  <si>
    <t>DISTRICWISE/ BANKWISE SUMMARY OF  PMEGP TARGET ALLOCATION FOR 20-21</t>
  </si>
  <si>
    <t>No. of Brs</t>
  </si>
  <si>
    <t>Ratio per Brs</t>
  </si>
  <si>
    <t>Sl. No</t>
  </si>
  <si>
    <t>BANKWISE  ALLOCATION FOR PMEGP TARGET FOR 2020-21 (REVISED)</t>
  </si>
</sst>
</file>

<file path=xl/styles.xml><?xml version="1.0" encoding="utf-8"?>
<styleSheet xmlns="http://schemas.openxmlformats.org/spreadsheetml/2006/main">
  <numFmts count="3">
    <numFmt numFmtId="0" formatCode="General"/>
    <numFmt numFmtId="2" formatCode="0.00"/>
    <numFmt numFmtId="1" formatCode="0"/>
  </numFmts>
  <fonts count="15">
    <font>
      <name val="Calibri"/>
      <sz val="11"/>
    </font>
    <font>
      <name val="Arial Narrow"/>
      <sz val="9"/>
      <color rgb="FF000000"/>
    </font>
    <font>
      <name val="Arial Narrow"/>
      <sz val="9"/>
    </font>
    <font>
      <name val="Arial Narrow"/>
      <b/>
      <u/>
      <sz val="9"/>
      <color rgb="FF000000"/>
    </font>
    <font>
      <name val="Arial Narrow"/>
      <b/>
      <sz val="9"/>
      <color rgb="FF000000"/>
    </font>
    <font>
      <name val="Arial Narrow"/>
      <sz val="9"/>
      <color rgb="FFFF0000"/>
    </font>
    <font>
      <name val="Arial Narrow"/>
      <b/>
      <sz val="9"/>
      <color rgb="FFFF0000"/>
    </font>
    <font>
      <name val="Arial Narrow"/>
      <b/>
      <sz val="9"/>
    </font>
    <font>
      <name val="Arial"/>
      <sz val="11"/>
      <color rgb="FF000000"/>
    </font>
    <font>
      <name val="Arial Narrow"/>
      <sz val="9"/>
      <color rgb="FFC00000"/>
    </font>
    <font>
      <name val="Arial Narrow"/>
      <b/>
      <sz val="9"/>
      <color rgb="FFC00000"/>
    </font>
    <font>
      <name val="Calibri"/>
      <sz val="11"/>
      <color rgb="FF000000"/>
    </font>
    <font>
      <name val="Calibri"/>
      <b/>
      <sz val="11"/>
      <color rgb="FF000000"/>
    </font>
    <font>
      <name val="Arial Narrow"/>
      <b/>
      <sz val="10"/>
      <color rgb="FF000000"/>
    </font>
    <font>
      <name val="Arial Narrow"/>
      <sz val="10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1" fillId="2" borderId="0" xfId="0" applyFont="1" applyFill="1" applyAlignment="1">
      <alignment vertical="bottom"/>
    </xf>
    <xf numFmtId="0" fontId="1" fillId="2" borderId="0" xfId="0" applyFont="1" applyFill="1" applyAlignment="1">
      <alignment vertical="bottom" wrapText="1"/>
    </xf>
    <xf numFmtId="2" fontId="1" fillId="2" borderId="0" xfId="0" applyNumberFormat="1" applyFont="1" applyFill="1" applyAlignment="1">
      <alignment vertical="bottom"/>
    </xf>
    <xf numFmtId="0" fontId="2" fillId="2" borderId="0" xfId="0" applyFont="1" applyFill="1" applyAlignment="1">
      <alignment vertical="bottom"/>
    </xf>
    <xf numFmtId="0" fontId="3" fillId="2" borderId="0" xfId="0" applyFont="1" applyFill="1" applyAlignment="1">
      <alignment horizontal="center" vertical="bottom"/>
    </xf>
    <xf numFmtId="0" fontId="3" fillId="2" borderId="0" xfId="0" applyFont="1" applyFill="1" applyBorder="1" applyAlignment="1">
      <alignment horizontal="center" vertical="bottom"/>
    </xf>
    <xf numFmtId="0" fontId="1" fillId="3" borderId="0" xfId="0" applyFont="1" applyFill="1" applyAlignment="1">
      <alignment vertical="bottom"/>
    </xf>
    <xf numFmtId="0" fontId="4" fillId="3" borderId="1" xfId="0" applyFont="1" applyFill="1" applyBorder="1" applyAlignment="1">
      <alignment vertical="bottom"/>
    </xf>
    <xf numFmtId="0" fontId="4" fillId="3" borderId="1" xfId="0" applyFont="1" applyFill="1" applyBorder="1" applyAlignment="1">
      <alignment vertical="bottom" wrapText="1"/>
    </xf>
    <xf numFmtId="0" fontId="4" fillId="3" borderId="2" xfId="0" applyFont="1" applyFill="1" applyBorder="1" applyAlignment="1">
      <alignment horizontal="center" vertical="bottom"/>
    </xf>
    <xf numFmtId="0" fontId="4" fillId="3" borderId="3" xfId="0" applyFont="1" applyFill="1" applyBorder="1" applyAlignment="1">
      <alignment horizontal="center" vertical="bottom"/>
    </xf>
    <xf numFmtId="0" fontId="4" fillId="3" borderId="1" xfId="0" applyFont="1" applyFill="1" applyBorder="1" applyAlignment="1">
      <alignment horizontal="center" vertical="bottom"/>
    </xf>
    <xf numFmtId="0" fontId="4" fillId="3" borderId="0" xfId="0" applyFont="1" applyFill="1" applyBorder="1" applyAlignment="1">
      <alignment vertical="bottom"/>
    </xf>
    <xf numFmtId="2" fontId="1" fillId="3" borderId="0" xfId="0" applyNumberFormat="1" applyFont="1" applyFill="1" applyBorder="1" applyAlignment="1">
      <alignment vertical="bottom"/>
    </xf>
    <xf numFmtId="0" fontId="2" fillId="3" borderId="0" xfId="0" applyFont="1" applyFill="1" applyBorder="1" applyAlignment="1">
      <alignment horizontal="right" vertical="bottom"/>
    </xf>
    <xf numFmtId="0" fontId="1" fillId="3" borderId="0" xfId="0" applyFont="1" applyFill="1" applyBorder="1" applyAlignment="1">
      <alignment vertical="bottom"/>
    </xf>
    <xf numFmtId="0" fontId="4" fillId="3" borderId="4" xfId="0" applyFont="1" applyFill="1" applyBorder="1" applyAlignment="1">
      <alignment vertical="bottom"/>
    </xf>
    <xf numFmtId="0" fontId="4" fillId="3" borderId="4" xfId="0" applyFont="1" applyFill="1" applyBorder="1" applyAlignment="1">
      <alignment vertical="bottom" wrapText="1"/>
    </xf>
    <xf numFmtId="2" fontId="4" fillId="3" borderId="1" xfId="0" applyNumberFormat="1" applyFont="1" applyFill="1" applyBorder="1" applyAlignment="1">
      <alignment vertical="bottom"/>
    </xf>
    <xf numFmtId="0" fontId="2" fillId="3" borderId="1" xfId="0" applyFont="1" applyFill="1" applyBorder="1" applyAlignment="1">
      <alignment vertical="bottom"/>
    </xf>
    <xf numFmtId="0" fontId="4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bottom"/>
    </xf>
    <xf numFmtId="2" fontId="1" fillId="3" borderId="1" xfId="0" applyNumberFormat="1" applyFont="1" applyFill="1" applyBorder="1" applyAlignment="1">
      <alignment vertical="bottom"/>
    </xf>
    <xf numFmtId="0" fontId="2" fillId="3" borderId="1" xfId="0" applyFont="1" applyFill="1" applyBorder="1" applyAlignment="1">
      <alignment horizontal="right" vertical="bottom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0" xfId="0" applyFont="1" applyFill="1" applyBorder="1" applyAlignment="1">
      <alignment vertical="bottom" wrapText="1"/>
    </xf>
    <xf numFmtId="0" fontId="1" fillId="3" borderId="1" xfId="0" applyFont="1" applyFill="1" applyBorder="1" applyAlignment="1">
      <alignment vertical="bottom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bottom"/>
    </xf>
    <xf numFmtId="0" fontId="5" fillId="2" borderId="0" xfId="0" applyFont="1" applyFill="1" applyAlignment="1">
      <alignment vertical="bottom"/>
    </xf>
    <xf numFmtId="0" fontId="6" fillId="2" borderId="0" xfId="0" applyFont="1" applyFill="1" applyBorder="1" applyAlignment="1">
      <alignment horizontal="center" vertical="bottom"/>
    </xf>
    <xf numFmtId="0" fontId="6" fillId="2" borderId="0" xfId="0" applyFont="1" applyFill="1" applyBorder="1" applyAlignment="1">
      <alignment vertical="bottom" wrapText="1"/>
    </xf>
    <xf numFmtId="0" fontId="6" fillId="2" borderId="0" xfId="0" applyFont="1" applyFill="1" applyBorder="1" applyAlignment="1">
      <alignment vertical="bottom"/>
    </xf>
    <xf numFmtId="0" fontId="5" fillId="2" borderId="0" xfId="0" applyFont="1" applyFill="1" applyBorder="1" applyAlignment="1">
      <alignment vertical="bottom"/>
    </xf>
    <xf numFmtId="2" fontId="5" fillId="2" borderId="0" xfId="0" applyNumberFormat="1" applyFont="1" applyFill="1" applyBorder="1" applyAlignment="1">
      <alignment vertical="bottom"/>
    </xf>
    <xf numFmtId="0" fontId="5" fillId="2" borderId="0" xfId="0" applyFont="1" applyFill="1" applyBorder="1" applyAlignment="1">
      <alignment horizontal="right" vertical="bottom"/>
    </xf>
    <xf numFmtId="0" fontId="4" fillId="2" borderId="0" xfId="0" applyFont="1" applyFill="1" applyBorder="1" applyAlignment="1">
      <alignment horizontal="center" vertical="bottom"/>
    </xf>
    <xf numFmtId="0" fontId="4" fillId="2" borderId="0" xfId="0" applyFont="1" applyFill="1" applyBorder="1" applyAlignment="1">
      <alignment horizontal="center" vertical="bottom" wrapText="1"/>
    </xf>
    <xf numFmtId="2" fontId="4" fillId="2" borderId="0" xfId="0" applyNumberFormat="1" applyFont="1" applyFill="1" applyBorder="1" applyAlignment="1">
      <alignment horizontal="center" vertical="bottom"/>
    </xf>
    <xf numFmtId="0" fontId="2" fillId="2" borderId="0" xfId="0" applyFont="1" applyFill="1" applyBorder="1" applyAlignment="1">
      <alignment horizontal="center" vertical="bottom"/>
    </xf>
    <xf numFmtId="0" fontId="1" fillId="2" borderId="0" xfId="0" applyFont="1" applyFill="1" applyBorder="1" applyAlignment="1">
      <alignment vertical="bottom"/>
    </xf>
    <xf numFmtId="2" fontId="1" fillId="2" borderId="0" xfId="0" applyNumberFormat="1" applyFont="1" applyFill="1" applyBorder="1" applyAlignment="1">
      <alignment vertical="bottom"/>
    </xf>
    <xf numFmtId="0" fontId="4" fillId="3" borderId="4" xfId="0" applyFont="1" applyFill="1" applyBorder="1" applyAlignment="1">
      <alignment horizontal="center" vertical="bottom" wrapText="1"/>
    </xf>
    <xf numFmtId="0" fontId="4" fillId="3" borderId="4" xfId="0" applyFont="1" applyFill="1" applyBorder="1" applyAlignment="1">
      <alignment horizontal="center" vertical="bottom"/>
    </xf>
    <xf numFmtId="0" fontId="4" fillId="3" borderId="6" xfId="0" applyFont="1" applyFill="1" applyBorder="1" applyAlignment="1">
      <alignment horizontal="center" vertical="bottom" wrapText="1"/>
    </xf>
    <xf numFmtId="0" fontId="4" fillId="3" borderId="6" xfId="0" applyFont="1" applyFill="1" applyBorder="1" applyAlignment="1">
      <alignment horizontal="center" vertical="bottom"/>
    </xf>
    <xf numFmtId="0" fontId="1" fillId="3" borderId="4" xfId="0" applyFont="1" applyFill="1" applyBorder="1" applyAlignment="1">
      <alignment horizontal="center" vertical="bottom"/>
    </xf>
    <xf numFmtId="0" fontId="1" fillId="3" borderId="6" xfId="0" applyFont="1" applyFill="1" applyBorder="1" applyAlignment="1">
      <alignment horizontal="left" vertical="bottom"/>
    </xf>
    <xf numFmtId="0" fontId="5" fillId="3" borderId="1" xfId="0" applyFont="1" applyFill="1" applyBorder="1" applyAlignment="1">
      <alignment horizontal="right" vertical="bottom"/>
    </xf>
    <xf numFmtId="0" fontId="4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bottom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bottom"/>
    </xf>
    <xf numFmtId="0" fontId="4" fillId="3" borderId="1" xfId="0" applyFont="1" applyFill="1" applyBorder="1" applyAlignment="1">
      <alignment horizontal="center" vertical="bottom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bottom"/>
    </xf>
    <xf numFmtId="0" fontId="5" fillId="3" borderId="0" xfId="0" applyFont="1" applyFill="1" applyAlignment="1">
      <alignment vertical="bottom"/>
    </xf>
    <xf numFmtId="0" fontId="6" fillId="3" borderId="0" xfId="0" applyFont="1" applyFill="1" applyBorder="1" applyAlignment="1">
      <alignment horizontal="center" vertical="bottom"/>
    </xf>
    <xf numFmtId="0" fontId="6" fillId="3" borderId="0" xfId="0" applyFont="1" applyFill="1" applyBorder="1" applyAlignment="1">
      <alignment vertical="bottom" wrapText="1"/>
    </xf>
    <xf numFmtId="0" fontId="6" fillId="3" borderId="0" xfId="0" applyFont="1" applyFill="1" applyBorder="1" applyAlignment="1">
      <alignment vertical="bottom"/>
    </xf>
    <xf numFmtId="0" fontId="5" fillId="3" borderId="0" xfId="0" applyFont="1" applyFill="1" applyBorder="1" applyAlignment="1">
      <alignment vertical="bottom"/>
    </xf>
    <xf numFmtId="2" fontId="5" fillId="3" borderId="0" xfId="0" applyNumberFormat="1" applyFont="1" applyFill="1" applyBorder="1" applyAlignment="1">
      <alignment vertical="bottom"/>
    </xf>
    <xf numFmtId="0" fontId="4" fillId="3" borderId="5" xfId="0" applyFont="1" applyFill="1" applyBorder="1" applyAlignment="1">
      <alignment horizontal="center" vertical="bottom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bottom"/>
    </xf>
    <xf numFmtId="0" fontId="4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bottom" wrapText="1"/>
    </xf>
    <xf numFmtId="2" fontId="5" fillId="3" borderId="0" xfId="0" applyNumberFormat="1" applyFont="1" applyFill="1" applyAlignment="1">
      <alignment vertical="bottom"/>
    </xf>
    <xf numFmtId="0" fontId="5" fillId="2" borderId="0" xfId="0" applyFont="1" applyFill="1" applyAlignment="1">
      <alignment vertical="bottom" wrapText="1"/>
    </xf>
    <xf numFmtId="2" fontId="5" fillId="2" borderId="0" xfId="0" applyNumberFormat="1" applyFont="1" applyFill="1" applyAlignment="1">
      <alignment vertical="bottom"/>
    </xf>
    <xf numFmtId="0" fontId="4" fillId="3" borderId="7" xfId="0" applyFont="1" applyFill="1" applyBorder="1" applyAlignment="1">
      <alignment horizontal="center" vertical="bottom" wrapText="1"/>
    </xf>
    <xf numFmtId="0" fontId="4" fillId="3" borderId="8" xfId="0" applyFont="1" applyFill="1" applyBorder="1" applyAlignment="1">
      <alignment horizontal="center" vertical="bottom" wrapText="1"/>
    </xf>
    <xf numFmtId="0" fontId="8" fillId="3" borderId="0" xfId="0" applyFont="1" applyFill="1" applyAlignment="1">
      <alignment vertical="bottom"/>
    </xf>
    <xf numFmtId="0" fontId="1" fillId="3" borderId="9" xfId="0" applyFont="1" applyFill="1" applyBorder="1" applyAlignment="1">
      <alignment vertical="bottom" wrapText="1"/>
    </xf>
    <xf numFmtId="0" fontId="5" fillId="3" borderId="1" xfId="0" applyFont="1" applyFill="1" applyBorder="1" applyAlignment="1">
      <alignment vertical="bottom"/>
    </xf>
    <xf numFmtId="2" fontId="5" fillId="3" borderId="1" xfId="0" applyNumberFormat="1" applyFont="1" applyFill="1" applyBorder="1" applyAlignment="1">
      <alignment vertical="bottom"/>
    </xf>
    <xf numFmtId="0" fontId="4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bottom"/>
    </xf>
    <xf numFmtId="0" fontId="1" fillId="3" borderId="1" xfId="0" applyFont="1" applyFill="1" applyBorder="1" applyAlignment="1">
      <alignment vertical="bottom"/>
    </xf>
    <xf numFmtId="0" fontId="9" fillId="3" borderId="0" xfId="0" applyFont="1" applyFill="1" applyAlignment="1">
      <alignment vertical="bottom"/>
    </xf>
    <xf numFmtId="0" fontId="9" fillId="3" borderId="0" xfId="0" applyFont="1" applyFill="1" applyAlignment="1">
      <alignment vertical="bottom" wrapText="1"/>
    </xf>
    <xf numFmtId="0" fontId="9" fillId="3" borderId="1" xfId="0" applyFont="1" applyFill="1" applyBorder="1" applyAlignment="1">
      <alignment vertical="bottom"/>
    </xf>
    <xf numFmtId="2" fontId="9" fillId="3" borderId="1" xfId="0" applyNumberFormat="1" applyFont="1" applyFill="1" applyBorder="1" applyAlignment="1">
      <alignment vertical="bottom"/>
    </xf>
    <xf numFmtId="0" fontId="9" fillId="2" borderId="0" xfId="0" applyFont="1" applyFill="1" applyAlignment="1">
      <alignment vertical="bottom"/>
    </xf>
    <xf numFmtId="0" fontId="9" fillId="2" borderId="0" xfId="0" applyFont="1" applyFill="1" applyAlignment="1">
      <alignment vertical="bottom" wrapText="1"/>
    </xf>
    <xf numFmtId="0" fontId="9" fillId="2" borderId="0" xfId="0" applyFont="1" applyFill="1" applyBorder="1" applyAlignment="1">
      <alignment vertical="bottom"/>
    </xf>
    <xf numFmtId="2" fontId="9" fillId="2" borderId="0" xfId="0" applyNumberFormat="1" applyFont="1" applyFill="1" applyBorder="1" applyAlignment="1">
      <alignment vertical="bottom"/>
    </xf>
    <xf numFmtId="0" fontId="4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bottom"/>
    </xf>
    <xf numFmtId="0" fontId="4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2" fontId="9" fillId="3" borderId="0" xfId="0" applyNumberFormat="1" applyFont="1" applyFill="1" applyAlignment="1">
      <alignment vertical="bottom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bottom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bottom"/>
    </xf>
    <xf numFmtId="0" fontId="9" fillId="2" borderId="0" xfId="0" applyFont="1" applyFill="1" applyBorder="1" applyAlignment="1">
      <alignment vertical="bottom"/>
    </xf>
    <xf numFmtId="0" fontId="10" fillId="2" borderId="0" xfId="0" applyFont="1" applyFill="1" applyBorder="1" applyAlignment="1">
      <alignment vertical="bottom" wrapText="1"/>
    </xf>
    <xf numFmtId="0" fontId="10" fillId="2" borderId="0" xfId="0" applyFont="1" applyFill="1" applyBorder="1" applyAlignment="1">
      <alignment vertical="bottom"/>
    </xf>
    <xf numFmtId="0" fontId="1" fillId="2" borderId="0" xfId="0" applyFont="1" applyFill="1" applyBorder="1" applyAlignment="1">
      <alignment vertical="bottom"/>
    </xf>
    <xf numFmtId="0" fontId="4" fillId="2" borderId="0" xfId="0" applyFont="1" applyFill="1" applyBorder="1" applyAlignment="1">
      <alignment vertical="bottom" wrapText="1"/>
    </xf>
    <xf numFmtId="0" fontId="4" fillId="2" borderId="0" xfId="0" applyFont="1" applyFill="1" applyBorder="1" applyAlignment="1">
      <alignment vertical="bottom"/>
    </xf>
    <xf numFmtId="2" fontId="4" fillId="2" borderId="0" xfId="0" applyNumberFormat="1" applyFont="1" applyFill="1" applyBorder="1" applyAlignment="1">
      <alignment vertical="bottom"/>
    </xf>
    <xf numFmtId="0" fontId="2" fillId="2" borderId="0" xfId="0" applyFont="1" applyFill="1" applyBorder="1" applyAlignment="1">
      <alignment vertical="bottom"/>
    </xf>
    <xf numFmtId="0" fontId="9" fillId="3" borderId="0" xfId="0" applyFont="1" applyFill="1" applyBorder="1" applyAlignment="1">
      <alignment vertical="bottom"/>
    </xf>
    <xf numFmtId="2" fontId="9" fillId="3" borderId="0" xfId="0" applyNumberFormat="1" applyFont="1" applyFill="1" applyBorder="1" applyAlignment="1">
      <alignment vertical="bottom"/>
    </xf>
    <xf numFmtId="0" fontId="9" fillId="3" borderId="0" xfId="0" applyFont="1" applyFill="1" applyBorder="1" applyAlignment="1">
      <alignment horizontal="right" vertical="bottom"/>
    </xf>
    <xf numFmtId="0" fontId="4" fillId="3" borderId="1" xfId="0" applyFont="1" applyFill="1" applyBorder="1" applyAlignment="1">
      <alignment vertical="bottom"/>
    </xf>
    <xf numFmtId="2" fontId="9" fillId="2" borderId="0" xfId="0" applyNumberFormat="1" applyFont="1" applyFill="1" applyAlignment="1">
      <alignment vertical="bottom"/>
    </xf>
    <xf numFmtId="0" fontId="9" fillId="2" borderId="0" xfId="0" applyFont="1" applyFill="1" applyBorder="1" applyAlignment="1">
      <alignment horizontal="right" vertical="bottom"/>
    </xf>
    <xf numFmtId="2" fontId="1" fillId="3" borderId="0" xfId="0" applyNumberFormat="1" applyFont="1" applyFill="1" applyAlignment="1">
      <alignment vertical="bottom"/>
    </xf>
    <xf numFmtId="0" fontId="1" fillId="3" borderId="2" xfId="0" applyFont="1" applyFill="1" applyBorder="1" applyAlignment="1">
      <alignment vertical="bottom"/>
    </xf>
    <xf numFmtId="0" fontId="1" fillId="3" borderId="3" xfId="0" applyFont="1" applyFill="1" applyBorder="1" applyAlignment="1">
      <alignment vertical="bottom"/>
    </xf>
    <xf numFmtId="0" fontId="10" fillId="2" borderId="0" xfId="0" applyFont="1" applyFill="1" applyBorder="1" applyAlignment="1">
      <alignment horizontal="center" vertical="bottom"/>
    </xf>
    <xf numFmtId="2" fontId="10" fillId="2" borderId="0" xfId="0" applyNumberFormat="1" applyFont="1" applyFill="1" applyBorder="1" applyAlignment="1">
      <alignment vertical="bottom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0" fillId="2" borderId="0" xfId="0" applyFont="1" applyFill="1" applyBorder="1" applyAlignment="1">
      <alignment horizontal="right" vertical="bottom"/>
    </xf>
    <xf numFmtId="0" fontId="4" fillId="2" borderId="0" xfId="0" applyFont="1" applyFill="1" applyBorder="1" applyAlignment="1">
      <alignment horizontal="right" vertical="bottom"/>
    </xf>
    <xf numFmtId="0" fontId="4" fillId="2" borderId="1" xfId="0" applyFont="1" applyFill="1" applyBorder="1" applyAlignment="1">
      <alignment vertical="bottom"/>
    </xf>
    <xf numFmtId="0" fontId="4" fillId="2" borderId="4" xfId="0" applyFont="1" applyFill="1" applyBorder="1" applyAlignment="1">
      <alignment horizontal="center" vertical="bottom" wrapText="1"/>
    </xf>
    <xf numFmtId="0" fontId="4" fillId="2" borderId="4" xfId="0" applyFont="1" applyFill="1" applyBorder="1" applyAlignment="1">
      <alignment horizontal="center" vertical="bottom"/>
    </xf>
    <xf numFmtId="0" fontId="4" fillId="2" borderId="2" xfId="0" applyFont="1" applyFill="1" applyBorder="1" applyAlignment="1">
      <alignment horizontal="center" vertical="bottom"/>
    </xf>
    <xf numFmtId="0" fontId="4" fillId="2" borderId="3" xfId="0" applyFont="1" applyFill="1" applyBorder="1" applyAlignment="1">
      <alignment horizontal="center" vertical="bottom"/>
    </xf>
    <xf numFmtId="0" fontId="4" fillId="2" borderId="1" xfId="0" applyFont="1" applyFill="1" applyBorder="1" applyAlignment="1">
      <alignment horizontal="center" vertical="bottom"/>
    </xf>
    <xf numFmtId="0" fontId="4" fillId="2" borderId="5" xfId="0" applyFont="1" applyFill="1" applyBorder="1" applyAlignment="1">
      <alignment horizontal="center" vertical="bottom" wrapText="1"/>
    </xf>
    <xf numFmtId="0" fontId="4" fillId="2" borderId="6" xfId="0" applyFont="1" applyFill="1" applyBorder="1" applyAlignment="1">
      <alignment horizontal="center" vertical="bottom"/>
    </xf>
    <xf numFmtId="2" fontId="4" fillId="2" borderId="1" xfId="0" applyNumberFormat="1" applyFont="1" applyFill="1" applyBorder="1" applyAlignment="1">
      <alignment vertical="bottom"/>
    </xf>
    <xf numFmtId="0" fontId="2" fillId="2" borderId="1" xfId="0" applyFont="1" applyFill="1" applyBorder="1" applyAlignment="1">
      <alignment vertical="bottom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bottom"/>
    </xf>
    <xf numFmtId="2" fontId="1" fillId="2" borderId="1" xfId="0" applyNumberFormat="1" applyFont="1" applyFill="1" applyBorder="1" applyAlignment="1">
      <alignment vertical="bottom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bottom" wrapText="1"/>
    </xf>
    <xf numFmtId="0" fontId="2" fillId="2" borderId="1" xfId="0" applyFont="1" applyFill="1" applyBorder="1" applyAlignment="1">
      <alignment horizontal="right" vertical="bottom"/>
    </xf>
    <xf numFmtId="0" fontId="4" fillId="2" borderId="4" xfId="0" applyFont="1" applyFill="1" applyBorder="1" applyAlignment="1">
      <alignment vertical="bottom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bottom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top" wrapText="1"/>
    </xf>
    <xf numFmtId="0" fontId="4" fillId="2" borderId="10" xfId="0" applyFont="1" applyFill="1" applyBorder="1" applyAlignment="1">
      <alignment vertical="bottom"/>
    </xf>
    <xf numFmtId="0" fontId="4" fillId="2" borderId="10" xfId="0" applyFont="1" applyFill="1" applyBorder="1" applyAlignment="1">
      <alignment vertical="bottom" wrapText="1"/>
    </xf>
    <xf numFmtId="2" fontId="4" fillId="2" borderId="10" xfId="0" applyNumberFormat="1" applyFont="1" applyFill="1" applyBorder="1" applyAlignment="1">
      <alignment vertical="bottom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bottom"/>
    </xf>
    <xf numFmtId="0" fontId="7" fillId="2" borderId="1" xfId="0" applyFont="1" applyFill="1" applyBorder="1" applyAlignment="1">
      <alignment horizontal="center" vertical="bottom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bottom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bottom"/>
    </xf>
    <xf numFmtId="2" fontId="7" fillId="2" borderId="1" xfId="0" applyNumberFormat="1" applyFont="1" applyFill="1" applyBorder="1" applyAlignment="1">
      <alignment vertical="bottom"/>
    </xf>
    <xf numFmtId="2" fontId="7" fillId="2" borderId="0" xfId="0" applyNumberFormat="1" applyFont="1" applyFill="1" applyAlignment="1">
      <alignment vertical="bottom"/>
    </xf>
    <xf numFmtId="1" fontId="7" fillId="2" borderId="0" xfId="0" applyNumberFormat="1" applyFont="1" applyFill="1" applyAlignment="1">
      <alignment vertical="bottom"/>
    </xf>
    <xf numFmtId="1" fontId="7" fillId="2" borderId="1" xfId="0" applyNumberFormat="1" applyFont="1" applyFill="1" applyBorder="1" applyAlignment="1">
      <alignment vertical="bottom"/>
    </xf>
    <xf numFmtId="0" fontId="4" fillId="2" borderId="0" xfId="0" applyFont="1" applyFill="1" applyAlignment="1">
      <alignment vertical="bottom"/>
    </xf>
    <xf numFmtId="0" fontId="2" fillId="2" borderId="0" xfId="0" applyFont="1" applyFill="1" applyAlignment="1">
      <alignment vertical="bottom" wrapText="1"/>
    </xf>
    <xf numFmtId="2" fontId="2" fillId="2" borderId="0" xfId="0" applyNumberFormat="1" applyFont="1" applyFill="1" applyAlignment="1">
      <alignment vertical="bottom"/>
    </xf>
    <xf numFmtId="1" fontId="2" fillId="2" borderId="1" xfId="0" applyNumberFormat="1" applyFont="1" applyFill="1" applyBorder="1" applyAlignment="1">
      <alignment vertical="bottom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2" fontId="4" fillId="2" borderId="1" xfId="0" applyNumberFormat="1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bottom"/>
    </xf>
    <xf numFmtId="2" fontId="2" fillId="2" borderId="0" xfId="0" applyNumberFormat="1" applyFont="1" applyFill="1" applyAlignment="1">
      <alignment vertical="bottom"/>
    </xf>
    <xf numFmtId="0" fontId="2" fillId="2" borderId="4" xfId="0" applyFont="1" applyFill="1" applyBorder="1" applyAlignment="1">
      <alignment horizontal="center" vertical="bottom"/>
    </xf>
    <xf numFmtId="0" fontId="2" fillId="2" borderId="6" xfId="0" applyFont="1" applyFill="1" applyBorder="1" applyAlignment="1">
      <alignment horizontal="center" vertical="bottom"/>
    </xf>
    <xf numFmtId="2" fontId="4" fillId="2" borderId="2" xfId="0" applyNumberFormat="1" applyFont="1" applyFill="1" applyBorder="1" applyAlignment="1">
      <alignment vertical="bottom"/>
    </xf>
    <xf numFmtId="2" fontId="2" fillId="2" borderId="2" xfId="0" applyNumberFormat="1" applyFont="1" applyFill="1" applyBorder="1" applyAlignment="1">
      <alignment vertical="bottom"/>
    </xf>
    <xf numFmtId="2" fontId="11" fillId="0" borderId="0" xfId="0" applyNumberFormat="1" applyAlignment="1">
      <alignment vertical="bottom"/>
    </xf>
    <xf numFmtId="0" fontId="12" fillId="0" borderId="0" xfId="0" applyFont="1" applyAlignment="1">
      <alignment vertical="bottom"/>
    </xf>
    <xf numFmtId="0" fontId="13" fillId="0" borderId="2" xfId="0" applyFont="1" applyBorder="1" applyAlignment="1">
      <alignment horizontal="center" vertical="bottom"/>
    </xf>
    <xf numFmtId="0" fontId="13" fillId="0" borderId="11" xfId="0" applyFont="1" applyBorder="1" applyAlignment="1">
      <alignment horizontal="center" vertical="bottom"/>
    </xf>
    <xf numFmtId="0" fontId="13" fillId="0" borderId="3" xfId="0" applyFont="1" applyBorder="1" applyAlignment="1">
      <alignment horizontal="center" vertical="bottom"/>
    </xf>
    <xf numFmtId="2" fontId="12" fillId="0" borderId="0" xfId="0" applyNumberFormat="1" applyFont="1" applyAlignment="1">
      <alignment vertical="bottom"/>
    </xf>
    <xf numFmtId="0" fontId="1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bottom"/>
    </xf>
    <xf numFmtId="2" fontId="13" fillId="0" borderId="1" xfId="0" applyNumberFormat="1" applyFont="1" applyBorder="1" applyAlignment="1">
      <alignment vertical="bottom"/>
    </xf>
    <xf numFmtId="2" fontId="13" fillId="0" borderId="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bottom"/>
    </xf>
    <xf numFmtId="2" fontId="14" fillId="0" borderId="1" xfId="0" applyNumberFormat="1" applyFont="1" applyBorder="1" applyAlignment="1">
      <alignment vertical="bottom"/>
    </xf>
    <xf numFmtId="0" fontId="14" fillId="0" borderId="1" xfId="0" applyFont="1" applyBorder="1" applyAlignment="1">
      <alignment horizontal="left" vertical="bottom"/>
    </xf>
    <xf numFmtId="0" fontId="13" fillId="0" borderId="1" xfId="0" applyFont="1" applyBorder="1" applyAlignment="1">
      <alignment horizontal="center" vertical="bottom"/>
    </xf>
    <xf numFmtId="0" fontId="11" fillId="2" borderId="0" xfId="0" applyFont="1" applyFill="1" applyBorder="1" applyAlignment="1">
      <alignment vertical="bottom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bottom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bottom"/>
    </xf>
    <xf numFmtId="0" fontId="1" fillId="2" borderId="1" xfId="0" applyFont="1" applyFill="1" applyBorder="1" applyAlignment="1">
      <alignment vertical="bottom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bottom"/>
    </xf>
    <xf numFmtId="0" fontId="4" fillId="2" borderId="0" xfId="0" applyFont="1" applyFill="1" applyBorder="1" applyAlignment="1">
      <alignment vertical="bottom"/>
    </xf>
    <xf numFmtId="0" fontId="1" fillId="2" borderId="0" xfId="0" applyFont="1" applyFill="1" applyBorder="1" applyAlignment="1">
      <alignment horizontal="right" vertical="bottom"/>
    </xf>
    <xf numFmtId="0" fontId="4" fillId="2" borderId="6" xfId="0" applyFont="1" applyFill="1" applyBorder="1" applyAlignment="1">
      <alignment horizontal="center" vertical="bottom" wrapText="1"/>
    </xf>
    <xf numFmtId="0" fontId="1" fillId="2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left" vertical="bottom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bottom"/>
    </xf>
    <xf numFmtId="0" fontId="1" fillId="2" borderId="0" xfId="0" applyFont="1" applyFill="1" applyBorder="1" applyAlignment="1">
      <alignment horizontal="center" vertical="bottom"/>
    </xf>
    <xf numFmtId="0" fontId="1" fillId="2" borderId="0" xfId="0" applyFont="1" applyFill="1" applyBorder="1" applyAlignment="1">
      <alignment vertical="bottom" wrapText="1"/>
    </xf>
    <xf numFmtId="0" fontId="1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bottom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bottom"/>
    </xf>
    <xf numFmtId="0" fontId="4" fillId="2" borderId="1" xfId="0" applyFont="1" applyFill="1" applyBorder="1" applyAlignment="1">
      <alignment horizontal="center" vertical="bottom" wrapText="1"/>
    </xf>
    <xf numFmtId="0" fontId="1" fillId="2" borderId="1" xfId="0" applyFont="1" applyFill="1" applyBorder="1" applyAlignment="1">
      <alignment horizontal="center" vertical="bottom"/>
    </xf>
    <xf numFmtId="2" fontId="1" fillId="2" borderId="1" xfId="0" applyNumberFormat="1" applyFont="1" applyFill="1" applyBorder="1" applyAlignment="1">
      <alignment horizontal="center" vertical="bottom"/>
    </xf>
    <xf numFmtId="0" fontId="4" fillId="2" borderId="1" xfId="0" applyFont="1" applyFill="1" applyBorder="1" applyAlignment="1">
      <alignment horizontal="center" vertical="bottom"/>
    </xf>
    <xf numFmtId="2" fontId="4" fillId="2" borderId="1" xfId="0" applyNumberFormat="1" applyFont="1" applyFill="1" applyBorder="1" applyAlignment="1">
      <alignment horizontal="center" vertical="bottom"/>
    </xf>
    <xf numFmtId="0" fontId="1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XFD342"/>
  <sheetViews>
    <sheetView workbookViewId="0" zoomScale="85">
      <selection activeCell="A1" sqref="A1:K2"/>
    </sheetView>
  </sheetViews>
  <sheetFormatPr defaultRowHeight="13.5" defaultColWidth="10"/>
  <cols>
    <col min="1" max="1" customWidth="1" width="3.5703125" style="1"/>
    <col min="2" max="2" customWidth="1" width="11.5703125" style="2"/>
    <col min="3" max="3" customWidth="1" width="18.855469" style="1"/>
    <col min="4" max="4" customWidth="1" width="15.5703125" style="1"/>
    <col min="5" max="5" customWidth="1" width="7.140625" style="1"/>
    <col min="6" max="6" customWidth="1" width="9.140625" style="3"/>
    <col min="7" max="7" customWidth="1" width="6.140625" style="1"/>
    <col min="8" max="8" customWidth="1" width="9.0" style="3"/>
    <col min="9" max="9" customWidth="1" width="6.140625" style="1"/>
    <col min="10" max="10" customWidth="1" width="9.855469" style="3"/>
    <col min="11" max="11" customWidth="1" width="6.2851562" style="4"/>
    <col min="12" max="12" customWidth="1" width="11.5703125" style="3"/>
    <col min="13" max="14" customWidth="0" width="9.140625" style="1"/>
    <col min="15" max="15" customWidth="1" width="15.5703125" style="1"/>
    <col min="16" max="19" customWidth="0" width="9.140625" style="1"/>
    <col min="20" max="20" customWidth="1" width="17.570312" style="1"/>
    <col min="21" max="23" customWidth="0" width="9.140625" style="1"/>
    <col min="24" max="24" customWidth="1" width="9.140625" style="1"/>
    <col min="25" max="16384" customWidth="0" width="9.140625" style="1"/>
  </cols>
  <sheetData>
    <row r="1" spans="8:8">
      <c r="A1" s="5" t="s">
        <v>179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8:8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8:8" s="7" ht="27.0" customFormat="1">
      <c r="A3" s="8" t="s">
        <v>0</v>
      </c>
      <c r="B3" s="9" t="s">
        <v>1</v>
      </c>
      <c r="C3" s="8" t="s">
        <v>2</v>
      </c>
      <c r="D3" s="8" t="s">
        <v>3</v>
      </c>
      <c r="E3" s="10" t="s">
        <v>98</v>
      </c>
      <c r="F3" s="11"/>
      <c r="G3" s="10" t="s">
        <v>99</v>
      </c>
      <c r="H3" s="11"/>
      <c r="I3" s="10" t="s">
        <v>100</v>
      </c>
      <c r="J3" s="11"/>
      <c r="K3" s="12" t="s">
        <v>4</v>
      </c>
      <c r="L3" s="12"/>
      <c r="Q3" s="13"/>
      <c r="R3" s="14"/>
      <c r="S3" s="13"/>
      <c r="T3" s="14"/>
      <c r="U3" s="13"/>
      <c r="V3" s="14"/>
      <c r="W3" s="15"/>
      <c r="X3" s="14"/>
      <c r="Y3" s="16"/>
    </row>
    <row r="4" spans="8:8" s="7" ht="13.5" customFormat="1">
      <c r="A4" s="17"/>
      <c r="B4" s="18"/>
      <c r="C4" s="8"/>
      <c r="D4" s="8"/>
      <c r="E4" s="8" t="s">
        <v>147</v>
      </c>
      <c r="F4" s="19" t="s">
        <v>148</v>
      </c>
      <c r="G4" s="8" t="s">
        <v>147</v>
      </c>
      <c r="H4" s="19" t="s">
        <v>148</v>
      </c>
      <c r="I4" s="8" t="s">
        <v>147</v>
      </c>
      <c r="J4" s="19" t="s">
        <v>148</v>
      </c>
      <c r="K4" s="20" t="s">
        <v>147</v>
      </c>
      <c r="L4" s="19" t="s">
        <v>148</v>
      </c>
      <c r="Q4" s="16"/>
      <c r="R4" s="14"/>
      <c r="S4" s="16"/>
      <c r="T4" s="14"/>
      <c r="U4" s="16"/>
      <c r="V4" s="14"/>
      <c r="W4" s="15"/>
      <c r="X4" s="14"/>
      <c r="Y4" s="16"/>
    </row>
    <row r="5" spans="8:8" s="7" ht="15.0" customFormat="1" customHeight="1">
      <c r="A5" s="17"/>
      <c r="B5" s="21" t="s">
        <v>30</v>
      </c>
      <c r="C5" s="22" t="s">
        <v>6</v>
      </c>
      <c r="D5" s="23" t="s">
        <v>166</v>
      </c>
      <c r="E5" s="8">
        <v>5.0</v>
      </c>
      <c r="F5" s="24">
        <f>E5*2.5</f>
        <v>12.5</v>
      </c>
      <c r="G5" s="8">
        <v>5.0</v>
      </c>
      <c r="H5" s="24">
        <f t="shared" si="0" ref="H5:H16">G5*2.5</f>
        <v>12.5</v>
      </c>
      <c r="I5" s="23">
        <v>8.0</v>
      </c>
      <c r="J5" s="24">
        <f t="shared" si="1" ref="J5:J16">I5*2.5</f>
        <v>20.0</v>
      </c>
      <c r="K5" s="25">
        <f>E5+G5+I5</f>
        <v>18.0</v>
      </c>
      <c r="L5" s="25">
        <f>F5+H5+J5</f>
        <v>45.0</v>
      </c>
      <c r="Q5" s="16"/>
      <c r="R5" s="14"/>
      <c r="S5" s="16"/>
      <c r="T5" s="14"/>
      <c r="U5" s="16"/>
      <c r="V5" s="14"/>
      <c r="W5" s="15"/>
      <c r="X5" s="14"/>
      <c r="Y5" s="16"/>
    </row>
    <row r="6" spans="8:8" s="7" ht="13.5" customFormat="1">
      <c r="A6" s="26">
        <v>9.0</v>
      </c>
      <c r="B6" s="27"/>
      <c r="C6" s="28"/>
      <c r="D6" s="23" t="s">
        <v>30</v>
      </c>
      <c r="E6" s="23">
        <v>5.0</v>
      </c>
      <c r="F6" s="24">
        <f t="shared" si="2" ref="F6:F16">E6*2.5</f>
        <v>12.5</v>
      </c>
      <c r="G6" s="23">
        <v>5.0</v>
      </c>
      <c r="H6" s="24">
        <f t="shared" si="0"/>
        <v>12.5</v>
      </c>
      <c r="I6" s="23">
        <v>8.0</v>
      </c>
      <c r="J6" s="24">
        <f t="shared" si="1"/>
        <v>20.0</v>
      </c>
      <c r="K6" s="25">
        <f t="shared" si="3" ref="K6:K16">E6+G6+I6</f>
        <v>18.0</v>
      </c>
      <c r="L6" s="25">
        <f t="shared" si="4" ref="L6:L16">F6+H6+J6</f>
        <v>45.0</v>
      </c>
      <c r="Q6" s="16"/>
      <c r="R6" s="14"/>
      <c r="S6" s="16"/>
      <c r="T6" s="14"/>
      <c r="U6" s="16"/>
      <c r="V6" s="14"/>
      <c r="W6" s="15"/>
      <c r="X6" s="14"/>
      <c r="Y6" s="16"/>
    </row>
    <row r="7" spans="8:8" s="7" ht="13.5" customFormat="1">
      <c r="A7" s="29"/>
      <c r="B7" s="27"/>
      <c r="C7" s="30" t="s">
        <v>180</v>
      </c>
      <c r="D7" s="23" t="s">
        <v>30</v>
      </c>
      <c r="E7" s="23">
        <v>5.0</v>
      </c>
      <c r="F7" s="24">
        <f t="shared" si="2"/>
        <v>12.5</v>
      </c>
      <c r="G7" s="23">
        <v>5.0</v>
      </c>
      <c r="H7" s="24">
        <f t="shared" si="0"/>
        <v>12.5</v>
      </c>
      <c r="I7" s="23">
        <v>7.0</v>
      </c>
      <c r="J7" s="24">
        <f t="shared" si="1"/>
        <v>17.5</v>
      </c>
      <c r="K7" s="25">
        <f t="shared" si="3"/>
        <v>17.0</v>
      </c>
      <c r="L7" s="25">
        <f t="shared" si="4"/>
        <v>42.5</v>
      </c>
      <c r="Q7" s="16"/>
      <c r="R7" s="14"/>
      <c r="S7" s="16"/>
      <c r="T7" s="14"/>
      <c r="U7" s="16"/>
      <c r="V7" s="14"/>
      <c r="W7" s="15"/>
      <c r="X7" s="14"/>
      <c r="Y7" s="16"/>
    </row>
    <row r="8" spans="8:8" s="7" ht="13.5" customFormat="1">
      <c r="A8" s="29"/>
      <c r="B8" s="27"/>
      <c r="C8" s="23" t="s">
        <v>112</v>
      </c>
      <c r="D8" s="23" t="s">
        <v>30</v>
      </c>
      <c r="E8" s="23">
        <v>5.0</v>
      </c>
      <c r="F8" s="24">
        <f t="shared" si="2"/>
        <v>12.5</v>
      </c>
      <c r="G8" s="23">
        <v>5.0</v>
      </c>
      <c r="H8" s="24">
        <f t="shared" si="0"/>
        <v>12.5</v>
      </c>
      <c r="I8" s="23">
        <v>7.0</v>
      </c>
      <c r="J8" s="24">
        <f t="shared" si="1"/>
        <v>17.5</v>
      </c>
      <c r="K8" s="25">
        <f t="shared" si="3"/>
        <v>17.0</v>
      </c>
      <c r="L8" s="25">
        <f t="shared" si="4"/>
        <v>42.5</v>
      </c>
      <c r="Q8" s="16"/>
      <c r="R8" s="14"/>
      <c r="S8" s="16"/>
      <c r="T8" s="14"/>
      <c r="U8" s="16"/>
      <c r="V8" s="14"/>
      <c r="W8" s="15"/>
      <c r="X8" s="14"/>
      <c r="Y8" s="16"/>
    </row>
    <row r="9" spans="8:8" s="7" ht="13.5" customFormat="1">
      <c r="A9" s="29"/>
      <c r="B9" s="27"/>
      <c r="C9" s="23" t="s">
        <v>154</v>
      </c>
      <c r="D9" s="23" t="s">
        <v>30</v>
      </c>
      <c r="E9" s="23">
        <v>5.0</v>
      </c>
      <c r="F9" s="24">
        <f t="shared" si="2"/>
        <v>12.5</v>
      </c>
      <c r="G9" s="23">
        <v>5.0</v>
      </c>
      <c r="H9" s="24">
        <f t="shared" si="0"/>
        <v>12.5</v>
      </c>
      <c r="I9" s="23">
        <v>7.0</v>
      </c>
      <c r="J9" s="24">
        <f t="shared" si="1"/>
        <v>17.5</v>
      </c>
      <c r="K9" s="25">
        <f t="shared" si="3"/>
        <v>17.0</v>
      </c>
      <c r="L9" s="25">
        <f t="shared" si="4"/>
        <v>42.5</v>
      </c>
      <c r="Q9" s="16"/>
      <c r="R9" s="14"/>
      <c r="S9" s="16"/>
      <c r="T9" s="14"/>
      <c r="U9" s="16"/>
      <c r="V9" s="14"/>
      <c r="W9" s="15"/>
      <c r="X9" s="14"/>
      <c r="Y9" s="16"/>
    </row>
    <row r="10" spans="8:8" s="7" ht="13.5" customFormat="1">
      <c r="A10" s="29"/>
      <c r="B10" s="27"/>
      <c r="C10" s="23" t="s">
        <v>13</v>
      </c>
      <c r="D10" s="23" t="s">
        <v>30</v>
      </c>
      <c r="E10" s="23">
        <v>5.0</v>
      </c>
      <c r="F10" s="24">
        <f t="shared" si="2"/>
        <v>12.5</v>
      </c>
      <c r="G10" s="23">
        <v>5.0</v>
      </c>
      <c r="H10" s="24">
        <f t="shared" si="0"/>
        <v>12.5</v>
      </c>
      <c r="I10" s="23">
        <v>7.0</v>
      </c>
      <c r="J10" s="24">
        <f t="shared" si="1"/>
        <v>17.5</v>
      </c>
      <c r="K10" s="25">
        <f t="shared" si="3"/>
        <v>17.0</v>
      </c>
      <c r="L10" s="25">
        <f t="shared" si="4"/>
        <v>42.5</v>
      </c>
      <c r="Q10" s="16"/>
      <c r="R10" s="14"/>
      <c r="S10" s="31"/>
      <c r="T10" s="14"/>
      <c r="U10" s="16"/>
      <c r="V10" s="14"/>
      <c r="W10" s="15"/>
      <c r="X10" s="14"/>
      <c r="Y10" s="16"/>
    </row>
    <row r="11" spans="8:8" s="7" ht="13.5" customFormat="1">
      <c r="A11" s="29"/>
      <c r="B11" s="27"/>
      <c r="C11" s="23" t="s">
        <v>35</v>
      </c>
      <c r="D11" s="23" t="s">
        <v>30</v>
      </c>
      <c r="E11" s="23">
        <v>5.0</v>
      </c>
      <c r="F11" s="24">
        <f t="shared" si="2"/>
        <v>12.5</v>
      </c>
      <c r="G11" s="23">
        <v>5.0</v>
      </c>
      <c r="H11" s="24">
        <f t="shared" si="0"/>
        <v>12.5</v>
      </c>
      <c r="I11" s="23">
        <v>7.0</v>
      </c>
      <c r="J11" s="24">
        <f t="shared" si="1"/>
        <v>17.5</v>
      </c>
      <c r="K11" s="25">
        <f t="shared" si="3"/>
        <v>17.0</v>
      </c>
      <c r="L11" s="25">
        <f t="shared" si="4"/>
        <v>42.5</v>
      </c>
      <c r="Q11" s="16"/>
      <c r="R11" s="14"/>
      <c r="S11" s="31"/>
      <c r="T11" s="14"/>
      <c r="U11" s="16"/>
      <c r="V11" s="14"/>
      <c r="W11" s="15"/>
      <c r="X11" s="14"/>
      <c r="Y11" s="16"/>
    </row>
    <row r="12" spans="8:8" s="7" ht="13.5" customFormat="1">
      <c r="A12" s="29"/>
      <c r="B12" s="27"/>
      <c r="C12" s="23" t="s">
        <v>107</v>
      </c>
      <c r="D12" s="32" t="s">
        <v>30</v>
      </c>
      <c r="E12" s="23">
        <v>5.0</v>
      </c>
      <c r="F12" s="24">
        <f t="shared" si="2"/>
        <v>12.5</v>
      </c>
      <c r="G12" s="23">
        <v>5.0</v>
      </c>
      <c r="H12" s="24">
        <f t="shared" si="0"/>
        <v>12.5</v>
      </c>
      <c r="I12" s="23">
        <v>7.0</v>
      </c>
      <c r="J12" s="24">
        <f t="shared" si="1"/>
        <v>17.5</v>
      </c>
      <c r="K12" s="25">
        <f t="shared" si="3"/>
        <v>17.0</v>
      </c>
      <c r="L12" s="25">
        <f t="shared" si="4"/>
        <v>42.5</v>
      </c>
      <c r="Q12" s="16"/>
      <c r="R12" s="14"/>
      <c r="S12" s="31"/>
      <c r="T12" s="14"/>
      <c r="U12" s="16"/>
      <c r="V12" s="14"/>
      <c r="W12" s="15"/>
      <c r="X12" s="14"/>
      <c r="Y12" s="16"/>
    </row>
    <row r="13" spans="8:8" s="7" ht="13.5" customFormat="1">
      <c r="A13" s="29"/>
      <c r="B13" s="27"/>
      <c r="C13" s="23" t="s">
        <v>96</v>
      </c>
      <c r="D13" s="32" t="s">
        <v>30</v>
      </c>
      <c r="E13" s="23">
        <v>5.0</v>
      </c>
      <c r="F13" s="24">
        <f t="shared" si="2"/>
        <v>12.5</v>
      </c>
      <c r="G13" s="23">
        <v>6.0</v>
      </c>
      <c r="H13" s="24">
        <f t="shared" si="0"/>
        <v>15.0</v>
      </c>
      <c r="I13" s="23">
        <v>6.0</v>
      </c>
      <c r="J13" s="24">
        <f t="shared" si="1"/>
        <v>15.0</v>
      </c>
      <c r="K13" s="25">
        <f t="shared" si="3"/>
        <v>17.0</v>
      </c>
      <c r="L13" s="25">
        <f t="shared" si="4"/>
        <v>42.5</v>
      </c>
      <c r="Q13" s="16"/>
      <c r="R13" s="14"/>
      <c r="S13" s="14"/>
      <c r="T13" s="16"/>
      <c r="U13" s="16"/>
      <c r="V13" s="16"/>
      <c r="W13" s="16"/>
      <c r="X13" s="16"/>
      <c r="Y13" s="16"/>
    </row>
    <row r="14" spans="8:8" s="7" ht="13.5" customFormat="1">
      <c r="A14" s="29"/>
      <c r="B14" s="33"/>
      <c r="C14" s="23" t="s">
        <v>16</v>
      </c>
      <c r="D14" s="32" t="s">
        <v>30</v>
      </c>
      <c r="E14" s="23">
        <v>5.0</v>
      </c>
      <c r="F14" s="24">
        <f t="shared" si="2"/>
        <v>12.5</v>
      </c>
      <c r="G14" s="23">
        <v>6.0</v>
      </c>
      <c r="H14" s="24">
        <f t="shared" si="0"/>
        <v>15.0</v>
      </c>
      <c r="I14" s="23">
        <v>6.0</v>
      </c>
      <c r="J14" s="24">
        <f t="shared" si="1"/>
        <v>15.0</v>
      </c>
      <c r="K14" s="25">
        <f t="shared" si="3"/>
        <v>17.0</v>
      </c>
      <c r="L14" s="25">
        <f t="shared" si="4"/>
        <v>42.5</v>
      </c>
      <c r="Q14" s="16"/>
      <c r="R14" s="16"/>
      <c r="S14" s="14"/>
      <c r="T14" s="16"/>
      <c r="U14" s="16"/>
      <c r="V14" s="16"/>
      <c r="W14" s="16"/>
      <c r="X14" s="16"/>
      <c r="Y14" s="16"/>
    </row>
    <row r="15" spans="8:8" s="7" ht="13.5" customFormat="1">
      <c r="A15" s="29"/>
      <c r="B15" s="34"/>
      <c r="C15" s="23" t="s">
        <v>45</v>
      </c>
      <c r="D15" s="32" t="s">
        <v>30</v>
      </c>
      <c r="E15" s="23">
        <v>6.0</v>
      </c>
      <c r="F15" s="24">
        <f t="shared" si="2"/>
        <v>15.0</v>
      </c>
      <c r="G15" s="23">
        <v>5.0</v>
      </c>
      <c r="H15" s="24">
        <f t="shared" si="0"/>
        <v>12.5</v>
      </c>
      <c r="I15" s="23">
        <v>6.0</v>
      </c>
      <c r="J15" s="24">
        <f t="shared" si="1"/>
        <v>15.0</v>
      </c>
      <c r="K15" s="25">
        <f t="shared" si="3"/>
        <v>17.0</v>
      </c>
      <c r="L15" s="25">
        <f t="shared" si="4"/>
        <v>42.5</v>
      </c>
      <c r="Q15" s="16"/>
      <c r="R15" s="16"/>
      <c r="S15" s="14"/>
      <c r="T15" s="16"/>
      <c r="U15" s="16"/>
      <c r="V15" s="16"/>
      <c r="W15" s="16"/>
      <c r="X15" s="16"/>
      <c r="Y15" s="16"/>
    </row>
    <row r="16" spans="8:8" s="7" ht="13.5" customFormat="1">
      <c r="A16" s="29"/>
      <c r="B16" s="34"/>
      <c r="C16" s="23" t="s">
        <v>156</v>
      </c>
      <c r="D16" s="32" t="s">
        <v>181</v>
      </c>
      <c r="E16" s="23">
        <v>6.0</v>
      </c>
      <c r="F16" s="24">
        <f t="shared" si="2"/>
        <v>15.0</v>
      </c>
      <c r="G16" s="23">
        <v>5.0</v>
      </c>
      <c r="H16" s="24">
        <f t="shared" si="0"/>
        <v>12.5</v>
      </c>
      <c r="I16" s="23">
        <v>6.0</v>
      </c>
      <c r="J16" s="24">
        <f t="shared" si="1"/>
        <v>15.0</v>
      </c>
      <c r="K16" s="25">
        <f t="shared" si="3"/>
        <v>17.0</v>
      </c>
      <c r="L16" s="25">
        <f t="shared" si="4"/>
        <v>42.5</v>
      </c>
      <c r="Q16" s="16"/>
      <c r="R16" s="16"/>
      <c r="S16" s="14"/>
      <c r="T16" s="16"/>
      <c r="U16" s="16"/>
      <c r="V16" s="16"/>
      <c r="W16" s="16"/>
      <c r="X16" s="16"/>
      <c r="Y16" s="16"/>
    </row>
    <row r="17" spans="8:8" s="7" ht="13.5" customFormat="1">
      <c r="A17" s="35"/>
      <c r="B17" s="36" t="s">
        <v>183</v>
      </c>
      <c r="C17" s="12" t="s">
        <v>18</v>
      </c>
      <c r="D17" s="12"/>
      <c r="E17" s="8">
        <f>SUM(E5:E16)</f>
        <v>62.0</v>
      </c>
      <c r="F17" s="8">
        <f t="shared" si="5" ref="F17:L17">SUM(F5:F16)</f>
        <v>155.0</v>
      </c>
      <c r="G17" s="8">
        <f t="shared" si="5"/>
        <v>62.0</v>
      </c>
      <c r="H17" s="8">
        <f t="shared" si="5"/>
        <v>155.0</v>
      </c>
      <c r="I17" s="8">
        <f t="shared" si="5"/>
        <v>82.0</v>
      </c>
      <c r="J17" s="8">
        <f t="shared" si="5"/>
        <v>205.0</v>
      </c>
      <c r="K17" s="8">
        <f>SUM(K5:K16)</f>
        <v>206.0</v>
      </c>
      <c r="L17" s="8">
        <f t="shared" si="5"/>
        <v>515.0</v>
      </c>
      <c r="Q17" s="16"/>
      <c r="R17" s="16"/>
      <c r="S17" s="14"/>
      <c r="T17" s="16"/>
      <c r="U17" s="16"/>
    </row>
    <row r="18" spans="8:8" s="37" ht="13.5" customFormat="1">
      <c r="A18" s="38"/>
      <c r="B18" s="39"/>
      <c r="C18" s="40"/>
      <c r="D18" s="40"/>
      <c r="E18" s="41">
        <v>62.0</v>
      </c>
      <c r="F18" s="42">
        <v>155.0</v>
      </c>
      <c r="G18" s="41">
        <v>62.0</v>
      </c>
      <c r="H18" s="42">
        <v>155.0</v>
      </c>
      <c r="I18" s="41">
        <v>82.0</v>
      </c>
      <c r="J18" s="42">
        <v>205.0</v>
      </c>
      <c r="K18" s="43">
        <f>E18+G18+I18</f>
        <v>206.0</v>
      </c>
      <c r="L18" s="43">
        <f>F18+H18+J18</f>
        <v>515.0</v>
      </c>
      <c r="N18" s="37">
        <f>E18-E17</f>
        <v>0.0</v>
      </c>
      <c r="O18" s="37">
        <f t="shared" si="6" ref="O18:T18">F18-F17</f>
        <v>0.0</v>
      </c>
      <c r="P18" s="37">
        <f t="shared" si="6"/>
        <v>0.0</v>
      </c>
      <c r="Q18" s="37">
        <f t="shared" si="6"/>
        <v>0.0</v>
      </c>
      <c r="R18" s="37">
        <f t="shared" si="6"/>
        <v>0.0</v>
      </c>
      <c r="S18" s="37">
        <f t="shared" si="6"/>
        <v>0.0</v>
      </c>
      <c r="T18" s="37">
        <f t="shared" si="6"/>
        <v>0.0</v>
      </c>
      <c r="U18" s="37">
        <f>L18-L17</f>
        <v>0.0</v>
      </c>
    </row>
    <row r="19" spans="8:8">
      <c r="A19" s="44"/>
      <c r="B19" s="45"/>
      <c r="C19" s="44"/>
      <c r="D19" s="44"/>
      <c r="E19" s="44"/>
      <c r="F19" s="46"/>
      <c r="G19" s="44"/>
      <c r="H19" s="46"/>
      <c r="I19" s="44"/>
      <c r="J19" s="46"/>
      <c r="K19" s="47"/>
      <c r="Q19" s="48"/>
      <c r="R19" s="48"/>
      <c r="S19" s="49"/>
      <c r="T19" s="48"/>
      <c r="U19" s="48"/>
    </row>
    <row r="20" spans="8:8" s="7" ht="27.0" customFormat="1" customHeight="1">
      <c r="A20" s="8" t="s">
        <v>0</v>
      </c>
      <c r="B20" s="50" t="s">
        <v>1</v>
      </c>
      <c r="C20" s="51" t="s">
        <v>2</v>
      </c>
      <c r="D20" s="51" t="s">
        <v>3</v>
      </c>
      <c r="E20" s="10" t="s">
        <v>98</v>
      </c>
      <c r="F20" s="11"/>
      <c r="G20" s="10" t="s">
        <v>99</v>
      </c>
      <c r="H20" s="11"/>
      <c r="I20" s="10" t="s">
        <v>100</v>
      </c>
      <c r="J20" s="11"/>
      <c r="K20" s="12" t="s">
        <v>4</v>
      </c>
      <c r="L20" s="12"/>
      <c r="Q20" s="16"/>
      <c r="R20" s="16"/>
      <c r="S20" s="14"/>
      <c r="T20" s="16"/>
      <c r="U20" s="16"/>
    </row>
    <row r="21" spans="8:8" s="7" ht="13.5" customFormat="1">
      <c r="A21" s="17"/>
      <c r="B21" s="52"/>
      <c r="C21" s="53"/>
      <c r="D21" s="53"/>
      <c r="E21" s="8" t="s">
        <v>147</v>
      </c>
      <c r="F21" s="19" t="s">
        <v>148</v>
      </c>
      <c r="G21" s="8" t="s">
        <v>147</v>
      </c>
      <c r="H21" s="19" t="s">
        <v>148</v>
      </c>
      <c r="I21" s="8" t="s">
        <v>147</v>
      </c>
      <c r="J21" s="19" t="s">
        <v>148</v>
      </c>
      <c r="K21" s="20" t="s">
        <v>147</v>
      </c>
      <c r="L21" s="19" t="s">
        <v>148</v>
      </c>
      <c r="Q21" s="16"/>
      <c r="R21" s="16"/>
      <c r="S21" s="14"/>
      <c r="T21" s="16"/>
      <c r="U21" s="16"/>
    </row>
    <row r="22" spans="8:8" s="7" ht="15.0" customFormat="1" customHeight="1">
      <c r="A22" s="17"/>
      <c r="B22" s="21" t="s">
        <v>31</v>
      </c>
      <c r="C22" s="54" t="s">
        <v>6</v>
      </c>
      <c r="D22" s="55" t="s">
        <v>165</v>
      </c>
      <c r="E22" s="8">
        <v>2.0</v>
      </c>
      <c r="F22" s="24">
        <f>E22*2.5</f>
        <v>5.0</v>
      </c>
      <c r="G22" s="8">
        <v>3.0</v>
      </c>
      <c r="H22" s="24">
        <f t="shared" si="7" ref="H22:H27">G22*2.5</f>
        <v>7.5</v>
      </c>
      <c r="I22" s="8">
        <v>4.0</v>
      </c>
      <c r="J22" s="24">
        <f t="shared" si="8" ref="J22:J27">I22*2.5</f>
        <v>10.0</v>
      </c>
      <c r="K22" s="56">
        <f t="shared" si="9" ref="K22:K27">E22+G22+I22</f>
        <v>9.0</v>
      </c>
      <c r="L22" s="56">
        <f t="shared" si="10" ref="L22:L27">F22+H22+J22</f>
        <v>22.5</v>
      </c>
      <c r="Q22" s="16"/>
      <c r="R22" s="16"/>
      <c r="S22" s="14"/>
      <c r="T22" s="16"/>
      <c r="U22" s="16"/>
    </row>
    <row r="23" spans="8:8" s="7" ht="13.5" customFormat="1">
      <c r="A23" s="57">
        <v>10.0</v>
      </c>
      <c r="B23" s="27"/>
      <c r="C23" s="58"/>
      <c r="D23" s="23" t="s">
        <v>31</v>
      </c>
      <c r="E23" s="23">
        <v>3.0</v>
      </c>
      <c r="F23" s="24">
        <f t="shared" si="11" ref="F23:F27">E23*2.5</f>
        <v>7.5</v>
      </c>
      <c r="G23" s="23">
        <v>3.0</v>
      </c>
      <c r="H23" s="24">
        <f t="shared" si="7"/>
        <v>7.5</v>
      </c>
      <c r="I23" s="23">
        <v>4.0</v>
      </c>
      <c r="J23" s="24">
        <f t="shared" si="8"/>
        <v>10.0</v>
      </c>
      <c r="K23" s="56">
        <f t="shared" si="9"/>
        <v>10.0</v>
      </c>
      <c r="L23" s="56">
        <f t="shared" si="10"/>
        <v>25.0</v>
      </c>
      <c r="Q23" s="16"/>
      <c r="R23" s="16"/>
      <c r="S23" s="16"/>
      <c r="T23" s="16"/>
      <c r="U23" s="16"/>
    </row>
    <row r="24" spans="8:8" s="7" ht="13.5" customFormat="1">
      <c r="A24" s="59"/>
      <c r="B24" s="27"/>
      <c r="C24" s="23" t="s">
        <v>180</v>
      </c>
      <c r="D24" s="23" t="s">
        <v>31</v>
      </c>
      <c r="E24" s="23">
        <v>3.0</v>
      </c>
      <c r="F24" s="24">
        <f t="shared" si="11"/>
        <v>7.5</v>
      </c>
      <c r="G24" s="23">
        <v>3.0</v>
      </c>
      <c r="H24" s="24">
        <f t="shared" si="7"/>
        <v>7.5</v>
      </c>
      <c r="I24" s="23">
        <v>4.0</v>
      </c>
      <c r="J24" s="24">
        <f t="shared" si="8"/>
        <v>10.0</v>
      </c>
      <c r="K24" s="56">
        <f t="shared" si="9"/>
        <v>10.0</v>
      </c>
      <c r="L24" s="56">
        <f t="shared" si="10"/>
        <v>25.0</v>
      </c>
      <c r="Q24" s="16"/>
      <c r="R24" s="16"/>
      <c r="S24" s="16"/>
      <c r="T24" s="16"/>
      <c r="U24" s="16"/>
    </row>
    <row r="25" spans="8:8" s="7" ht="13.5" customFormat="1">
      <c r="A25" s="59"/>
      <c r="B25" s="27"/>
      <c r="C25" s="23" t="s">
        <v>25</v>
      </c>
      <c r="D25" s="32" t="s">
        <v>31</v>
      </c>
      <c r="E25" s="23">
        <v>3.0</v>
      </c>
      <c r="F25" s="24">
        <f t="shared" si="11"/>
        <v>7.5</v>
      </c>
      <c r="G25" s="32">
        <v>2.0</v>
      </c>
      <c r="H25" s="24">
        <f t="shared" si="7"/>
        <v>5.0</v>
      </c>
      <c r="I25" s="23">
        <v>4.0</v>
      </c>
      <c r="J25" s="24">
        <f t="shared" si="8"/>
        <v>10.0</v>
      </c>
      <c r="K25" s="56">
        <f t="shared" si="9"/>
        <v>9.0</v>
      </c>
      <c r="L25" s="56">
        <f t="shared" si="10"/>
        <v>22.5</v>
      </c>
      <c r="Q25" s="16"/>
      <c r="R25" s="16"/>
      <c r="S25" s="16"/>
      <c r="T25" s="16"/>
      <c r="U25" s="16"/>
    </row>
    <row r="26" spans="8:8" s="7" ht="13.5" customFormat="1">
      <c r="A26" s="59"/>
      <c r="B26" s="27"/>
      <c r="C26" s="23" t="s">
        <v>182</v>
      </c>
      <c r="D26" s="32" t="s">
        <v>31</v>
      </c>
      <c r="E26" s="23">
        <v>3.0</v>
      </c>
      <c r="F26" s="24">
        <f t="shared" si="11"/>
        <v>7.5</v>
      </c>
      <c r="G26" s="32">
        <v>3.0</v>
      </c>
      <c r="H26" s="24">
        <f t="shared" si="7"/>
        <v>7.5</v>
      </c>
      <c r="I26" s="23">
        <v>4.0</v>
      </c>
      <c r="J26" s="24">
        <f t="shared" si="8"/>
        <v>10.0</v>
      </c>
      <c r="K26" s="56">
        <f t="shared" si="9"/>
        <v>10.0</v>
      </c>
      <c r="L26" s="56">
        <f t="shared" si="10"/>
        <v>25.0</v>
      </c>
    </row>
    <row r="27" spans="8:8" s="7" ht="13.5" customFormat="1">
      <c r="A27" s="59"/>
      <c r="B27" s="33"/>
      <c r="C27" s="23" t="s">
        <v>45</v>
      </c>
      <c r="D27" s="32" t="s">
        <v>31</v>
      </c>
      <c r="E27" s="23">
        <v>3.0</v>
      </c>
      <c r="F27" s="24">
        <f t="shared" si="11"/>
        <v>7.5</v>
      </c>
      <c r="G27" s="32">
        <v>3.0</v>
      </c>
      <c r="H27" s="24">
        <f t="shared" si="7"/>
        <v>7.5</v>
      </c>
      <c r="I27" s="23">
        <v>4.0</v>
      </c>
      <c r="J27" s="24">
        <f t="shared" si="8"/>
        <v>10.0</v>
      </c>
      <c r="K27" s="56">
        <f t="shared" si="9"/>
        <v>10.0</v>
      </c>
      <c r="L27" s="56">
        <f t="shared" si="10"/>
        <v>25.0</v>
      </c>
    </row>
    <row r="28" spans="8:8" s="7" ht="13.5" customFormat="1">
      <c r="A28" s="60"/>
      <c r="B28" s="61" t="s">
        <v>184</v>
      </c>
      <c r="C28" s="12" t="s">
        <v>18</v>
      </c>
      <c r="D28" s="12"/>
      <c r="E28" s="8">
        <f>SUM(E22:E27)</f>
        <v>17.0</v>
      </c>
      <c r="F28" s="8">
        <f t="shared" si="12" ref="F28:L28">SUM(F22:F27)</f>
        <v>42.5</v>
      </c>
      <c r="G28" s="8">
        <f t="shared" si="12"/>
        <v>17.0</v>
      </c>
      <c r="H28" s="8">
        <f t="shared" si="12"/>
        <v>42.5</v>
      </c>
      <c r="I28" s="8">
        <f t="shared" si="12"/>
        <v>24.0</v>
      </c>
      <c r="J28" s="19">
        <f>SUM(J22:J27)</f>
        <v>60.0</v>
      </c>
      <c r="K28" s="8">
        <f t="shared" si="12"/>
        <v>58.0</v>
      </c>
      <c r="L28" s="8">
        <f t="shared" si="12"/>
        <v>145.0</v>
      </c>
    </row>
    <row r="29" spans="8:8" s="37" ht="13.5" customFormat="1">
      <c r="A29" s="38"/>
      <c r="B29" s="39"/>
      <c r="C29" s="40"/>
      <c r="D29" s="40"/>
      <c r="E29" s="41">
        <v>17.0</v>
      </c>
      <c r="F29" s="42">
        <v>42.5</v>
      </c>
      <c r="G29" s="41">
        <v>17.0</v>
      </c>
      <c r="H29" s="42">
        <v>42.5</v>
      </c>
      <c r="I29" s="41">
        <v>24.0</v>
      </c>
      <c r="J29" s="42">
        <v>60.0</v>
      </c>
      <c r="K29" s="62">
        <f>E29+G29+I29</f>
        <v>58.0</v>
      </c>
      <c r="L29" s="62">
        <f>F29+H29+J29</f>
        <v>145.0</v>
      </c>
      <c r="N29" s="37">
        <f>E29-E28</f>
        <v>0.0</v>
      </c>
      <c r="O29" s="37">
        <f t="shared" si="13" ref="O29">F29-F28</f>
        <v>0.0</v>
      </c>
      <c r="P29" s="37">
        <f t="shared" si="14" ref="P29">G29-G28</f>
        <v>0.0</v>
      </c>
      <c r="Q29" s="37">
        <f t="shared" si="15" ref="Q29">H29-H28</f>
        <v>0.0</v>
      </c>
      <c r="R29" s="37">
        <f t="shared" si="16" ref="R29">I29-I28</f>
        <v>0.0</v>
      </c>
      <c r="S29" s="37">
        <f t="shared" si="17" ref="S29">J29-J28</f>
        <v>0.0</v>
      </c>
      <c r="T29" s="37">
        <f>K29-K28</f>
        <v>0.0</v>
      </c>
      <c r="U29" s="37">
        <f>L29-L28</f>
        <v>0.0</v>
      </c>
    </row>
    <row r="30" spans="8:8">
      <c r="A30" s="44"/>
      <c r="B30" s="45"/>
      <c r="C30" s="44"/>
      <c r="D30" s="44"/>
      <c r="E30" s="44"/>
      <c r="F30" s="46"/>
      <c r="G30" s="44"/>
      <c r="H30" s="46"/>
      <c r="I30" s="44"/>
      <c r="J30" s="46"/>
      <c r="K30" s="47"/>
    </row>
    <row r="31" spans="8:8" s="7" ht="27.0" customFormat="1" customHeight="1">
      <c r="A31" s="8" t="s">
        <v>0</v>
      </c>
      <c r="B31" s="63" t="s">
        <v>151</v>
      </c>
      <c r="C31" s="12" t="s">
        <v>152</v>
      </c>
      <c r="D31" s="12" t="s">
        <v>3</v>
      </c>
      <c r="E31" s="12" t="s">
        <v>98</v>
      </c>
      <c r="F31" s="12"/>
      <c r="G31" s="12" t="s">
        <v>99</v>
      </c>
      <c r="H31" s="12"/>
      <c r="I31" s="12" t="s">
        <v>100</v>
      </c>
      <c r="J31" s="12"/>
      <c r="K31" s="12" t="s">
        <v>4</v>
      </c>
      <c r="L31" s="12"/>
    </row>
    <row r="32" spans="8:8" s="7" ht="13.5" customFormat="1">
      <c r="A32" s="8"/>
      <c r="B32" s="63"/>
      <c r="C32" s="12"/>
      <c r="D32" s="12"/>
      <c r="E32" s="8" t="s">
        <v>147</v>
      </c>
      <c r="F32" s="19" t="s">
        <v>148</v>
      </c>
      <c r="G32" s="8" t="s">
        <v>147</v>
      </c>
      <c r="H32" s="19" t="s">
        <v>148</v>
      </c>
      <c r="I32" s="8" t="s">
        <v>147</v>
      </c>
      <c r="J32" s="19" t="s">
        <v>148</v>
      </c>
      <c r="K32" s="20" t="s">
        <v>147</v>
      </c>
      <c r="L32" s="19" t="s">
        <v>148</v>
      </c>
    </row>
    <row r="33" spans="8:8" s="7" ht="13.5" customFormat="1">
      <c r="A33" s="64">
        <v>8.0</v>
      </c>
      <c r="B33" s="65" t="s">
        <v>26</v>
      </c>
      <c r="C33" s="66" t="s">
        <v>6</v>
      </c>
      <c r="D33" s="23" t="s">
        <v>26</v>
      </c>
      <c r="E33" s="23">
        <v>9.0</v>
      </c>
      <c r="F33" s="24">
        <f>E33*2.5</f>
        <v>22.5</v>
      </c>
      <c r="G33" s="23">
        <v>9.0</v>
      </c>
      <c r="H33" s="24">
        <f t="shared" si="18" ref="H33:H36">G33*2.5</f>
        <v>22.5</v>
      </c>
      <c r="I33" s="23">
        <v>13.0</v>
      </c>
      <c r="J33" s="24">
        <f t="shared" si="19" ref="J33:J36">I33*2.5</f>
        <v>32.5</v>
      </c>
      <c r="K33" s="56">
        <f t="shared" si="20" ref="K33:K36">E33+G33+I33</f>
        <v>31.0</v>
      </c>
      <c r="L33" s="56">
        <f t="shared" si="21" ref="L33:L36">F33+H33+J33</f>
        <v>77.5</v>
      </c>
    </row>
    <row r="34" spans="8:8" s="7" ht="13.5" customFormat="1">
      <c r="A34" s="64"/>
      <c r="B34" s="65"/>
      <c r="C34" s="66"/>
      <c r="D34" s="23" t="s">
        <v>28</v>
      </c>
      <c r="E34" s="23">
        <v>9.0</v>
      </c>
      <c r="F34" s="24">
        <f t="shared" si="22" ref="F34:F36">E34*2.5</f>
        <v>22.5</v>
      </c>
      <c r="G34" s="23">
        <v>9.0</v>
      </c>
      <c r="H34" s="24">
        <f t="shared" si="18"/>
        <v>22.5</v>
      </c>
      <c r="I34" s="23">
        <v>13.0</v>
      </c>
      <c r="J34" s="24">
        <f t="shared" si="19"/>
        <v>32.5</v>
      </c>
      <c r="K34" s="56">
        <f t="shared" si="20"/>
        <v>31.0</v>
      </c>
      <c r="L34" s="56">
        <f t="shared" si="21"/>
        <v>77.5</v>
      </c>
    </row>
    <row r="35" spans="8:8" s="7" ht="13.5" customFormat="1">
      <c r="A35" s="64"/>
      <c r="B35" s="65"/>
      <c r="C35" s="67" t="s">
        <v>35</v>
      </c>
      <c r="D35" s="23" t="s">
        <v>172</v>
      </c>
      <c r="E35" s="23">
        <v>10.0</v>
      </c>
      <c r="F35" s="24">
        <f t="shared" si="22"/>
        <v>25.0</v>
      </c>
      <c r="G35" s="23">
        <v>10.0</v>
      </c>
      <c r="H35" s="24">
        <f t="shared" si="18"/>
        <v>25.0</v>
      </c>
      <c r="I35" s="23">
        <v>12.0</v>
      </c>
      <c r="J35" s="24">
        <f t="shared" si="19"/>
        <v>30.0</v>
      </c>
      <c r="K35" s="56">
        <f t="shared" si="20"/>
        <v>32.0</v>
      </c>
      <c r="L35" s="56">
        <f t="shared" si="21"/>
        <v>80.0</v>
      </c>
    </row>
    <row r="36" spans="8:8" s="7" ht="13.5" customFormat="1">
      <c r="A36" s="64"/>
      <c r="B36" s="65"/>
      <c r="C36" s="67" t="s">
        <v>25</v>
      </c>
      <c r="D36" s="23" t="s">
        <v>26</v>
      </c>
      <c r="E36" s="23">
        <v>10.0</v>
      </c>
      <c r="F36" s="24">
        <f t="shared" si="22"/>
        <v>25.0</v>
      </c>
      <c r="G36" s="23">
        <v>10.0</v>
      </c>
      <c r="H36" s="24">
        <f t="shared" si="18"/>
        <v>25.0</v>
      </c>
      <c r="I36" s="23">
        <v>12.0</v>
      </c>
      <c r="J36" s="24">
        <f t="shared" si="19"/>
        <v>30.0</v>
      </c>
      <c r="K36" s="56">
        <f t="shared" si="20"/>
        <v>32.0</v>
      </c>
      <c r="L36" s="56">
        <f t="shared" si="21"/>
        <v>80.0</v>
      </c>
    </row>
    <row r="37" spans="8:8" s="7" ht="13.5" customFormat="1">
      <c r="A37" s="64"/>
      <c r="B37" s="36" t="s">
        <v>121</v>
      </c>
      <c r="C37" s="12" t="s">
        <v>18</v>
      </c>
      <c r="D37" s="12"/>
      <c r="E37" s="8">
        <f>SUM(E33:E36)</f>
        <v>38.0</v>
      </c>
      <c r="F37" s="19">
        <f t="shared" si="23" ref="F37:J37">SUM(F33:F36)</f>
        <v>95.0</v>
      </c>
      <c r="G37" s="8">
        <f t="shared" si="23"/>
        <v>38.0</v>
      </c>
      <c r="H37" s="19">
        <f t="shared" si="23"/>
        <v>95.0</v>
      </c>
      <c r="I37" s="8">
        <f t="shared" si="23"/>
        <v>50.0</v>
      </c>
      <c r="J37" s="19">
        <f t="shared" si="23"/>
        <v>125.0</v>
      </c>
      <c r="K37" s="68">
        <f t="shared" si="24" ref="K37:L37">E37+G37+I37</f>
        <v>126.0</v>
      </c>
      <c r="L37" s="19">
        <f t="shared" si="24"/>
        <v>315.0</v>
      </c>
    </row>
    <row r="38" spans="8:8" s="69" ht="13.5" customFormat="1">
      <c r="A38" s="70"/>
      <c r="B38" s="71"/>
      <c r="C38" s="72"/>
      <c r="D38" s="72"/>
      <c r="E38" s="73">
        <v>38.0</v>
      </c>
      <c r="F38" s="74">
        <v>95.0</v>
      </c>
      <c r="G38" s="73">
        <v>38.0</v>
      </c>
      <c r="H38" s="74">
        <v>95.0</v>
      </c>
      <c r="I38" s="73">
        <v>50.0</v>
      </c>
      <c r="J38" s="74">
        <v>125.0</v>
      </c>
      <c r="K38" s="56">
        <f>E38+G38+I38</f>
        <v>126.0</v>
      </c>
      <c r="L38" s="56">
        <f>F38+H38+J38</f>
        <v>315.0</v>
      </c>
      <c r="N38" s="69">
        <f>E38-E37</f>
        <v>0.0</v>
      </c>
      <c r="O38" s="69">
        <f t="shared" si="25" ref="O38">F38-F37</f>
        <v>0.0</v>
      </c>
      <c r="P38" s="69">
        <f t="shared" si="26" ref="P38">G38-G37</f>
        <v>0.0</v>
      </c>
      <c r="Q38" s="69">
        <f t="shared" si="27" ref="Q38">H38-H37</f>
        <v>0.0</v>
      </c>
      <c r="R38" s="69">
        <f t="shared" si="28" ref="R38">I38-I37</f>
        <v>0.0</v>
      </c>
      <c r="S38" s="69">
        <f t="shared" si="29" ref="S38">J38-J37</f>
        <v>0.0</v>
      </c>
      <c r="T38" s="69">
        <f t="shared" si="30" ref="T38">K38-K37</f>
        <v>0.0</v>
      </c>
      <c r="U38" s="69">
        <f>L38-L37</f>
        <v>0.0</v>
      </c>
    </row>
    <row r="39" spans="8:8">
      <c r="A39" s="44"/>
      <c r="B39" s="45"/>
      <c r="C39" s="44"/>
      <c r="D39" s="44"/>
      <c r="E39" s="44"/>
      <c r="F39" s="46"/>
      <c r="G39" s="44"/>
      <c r="H39" s="46"/>
      <c r="I39" s="44"/>
      <c r="J39" s="46"/>
      <c r="K39" s="47"/>
    </row>
    <row r="40" spans="8:8" s="7" ht="13.5" customFormat="1">
      <c r="A40" s="8" t="s">
        <v>0</v>
      </c>
      <c r="B40" s="50" t="s">
        <v>151</v>
      </c>
      <c r="C40" s="51" t="s">
        <v>152</v>
      </c>
      <c r="D40" s="12" t="s">
        <v>3</v>
      </c>
      <c r="E40" s="12" t="s">
        <v>98</v>
      </c>
      <c r="F40" s="12"/>
      <c r="G40" s="12" t="s">
        <v>99</v>
      </c>
      <c r="H40" s="12"/>
      <c r="I40" s="12" t="s">
        <v>100</v>
      </c>
      <c r="J40" s="12"/>
      <c r="K40" s="12" t="s">
        <v>4</v>
      </c>
      <c r="L40" s="12"/>
    </row>
    <row r="41" spans="8:8" s="7" ht="13.5" customFormat="1">
      <c r="A41" s="17"/>
      <c r="B41" s="75"/>
      <c r="C41" s="53"/>
      <c r="D41" s="12"/>
      <c r="E41" s="8" t="s">
        <v>147</v>
      </c>
      <c r="F41" s="19" t="s">
        <v>148</v>
      </c>
      <c r="G41" s="8" t="s">
        <v>147</v>
      </c>
      <c r="H41" s="19" t="s">
        <v>148</v>
      </c>
      <c r="I41" s="8" t="s">
        <v>147</v>
      </c>
      <c r="J41" s="19" t="s">
        <v>148</v>
      </c>
      <c r="K41" s="20" t="s">
        <v>147</v>
      </c>
      <c r="L41" s="19" t="s">
        <v>148</v>
      </c>
    </row>
    <row r="42" spans="8:8" s="7" ht="13.5" customFormat="1">
      <c r="A42" s="26">
        <v>7.0</v>
      </c>
      <c r="B42" s="76" t="s">
        <v>122</v>
      </c>
      <c r="C42" s="23" t="s">
        <v>45</v>
      </c>
      <c r="D42" s="23" t="s">
        <v>29</v>
      </c>
      <c r="E42" s="23">
        <v>2.0</v>
      </c>
      <c r="F42" s="24">
        <f>E42*2.5</f>
        <v>5.0</v>
      </c>
      <c r="G42" s="23">
        <v>2.0</v>
      </c>
      <c r="H42" s="24">
        <f t="shared" si="31" ref="H42:H47">G42*2.5</f>
        <v>5.0</v>
      </c>
      <c r="I42" s="23">
        <v>2.0</v>
      </c>
      <c r="J42" s="24">
        <f t="shared" si="32" ref="J42:J47">I42*2.5</f>
        <v>5.0</v>
      </c>
      <c r="K42" s="56">
        <f t="shared" si="33" ref="K42:K47">E42+G42+I42</f>
        <v>6.0</v>
      </c>
      <c r="L42" s="56">
        <f t="shared" si="34" ref="L42:L47">F42+H42+J42</f>
        <v>15.0</v>
      </c>
    </row>
    <row r="43" spans="8:8" s="7" ht="13.5" customFormat="1">
      <c r="A43" s="29"/>
      <c r="B43" s="77"/>
      <c r="C43" s="78" t="s">
        <v>123</v>
      </c>
      <c r="D43" s="23" t="s">
        <v>153</v>
      </c>
      <c r="E43" s="23">
        <v>2.0</v>
      </c>
      <c r="F43" s="24">
        <f t="shared" si="35" ref="F43:F47">E43*2.5</f>
        <v>5.0</v>
      </c>
      <c r="G43" s="23">
        <v>2.0</v>
      </c>
      <c r="H43" s="24">
        <f t="shared" si="31"/>
        <v>5.0</v>
      </c>
      <c r="I43" s="23">
        <v>3.0</v>
      </c>
      <c r="J43" s="24">
        <f t="shared" si="32"/>
        <v>7.5</v>
      </c>
      <c r="K43" s="56">
        <f t="shared" si="33"/>
        <v>7.0</v>
      </c>
      <c r="L43" s="56">
        <f t="shared" si="34"/>
        <v>17.5</v>
      </c>
    </row>
    <row r="44" spans="8:8" s="7" ht="13.5" customFormat="1">
      <c r="A44" s="29"/>
      <c r="B44" s="77"/>
      <c r="C44" s="22" t="s">
        <v>6</v>
      </c>
      <c r="D44" s="23" t="s">
        <v>27</v>
      </c>
      <c r="E44" s="23">
        <v>2.0</v>
      </c>
      <c r="F44" s="24">
        <f t="shared" si="35"/>
        <v>5.0</v>
      </c>
      <c r="G44" s="23">
        <v>2.0</v>
      </c>
      <c r="H44" s="24">
        <f t="shared" si="31"/>
        <v>5.0</v>
      </c>
      <c r="I44" s="23">
        <v>3.0</v>
      </c>
      <c r="J44" s="24">
        <f t="shared" si="32"/>
        <v>7.5</v>
      </c>
      <c r="K44" s="56">
        <f t="shared" si="33"/>
        <v>7.0</v>
      </c>
      <c r="L44" s="56">
        <f t="shared" si="34"/>
        <v>17.5</v>
      </c>
    </row>
    <row r="45" spans="8:8" s="7" ht="13.5" customFormat="1">
      <c r="A45" s="29"/>
      <c r="B45" s="77"/>
      <c r="C45" s="28"/>
      <c r="D45" s="23" t="s">
        <v>29</v>
      </c>
      <c r="E45" s="23">
        <v>2.0</v>
      </c>
      <c r="F45" s="24">
        <f t="shared" si="35"/>
        <v>5.0</v>
      </c>
      <c r="G45" s="23">
        <v>2.0</v>
      </c>
      <c r="H45" s="24">
        <f t="shared" si="31"/>
        <v>5.0</v>
      </c>
      <c r="I45" s="23">
        <v>3.0</v>
      </c>
      <c r="J45" s="24">
        <f t="shared" si="32"/>
        <v>7.5</v>
      </c>
      <c r="K45" s="56">
        <f t="shared" si="33"/>
        <v>7.0</v>
      </c>
      <c r="L45" s="56">
        <f t="shared" si="34"/>
        <v>17.5</v>
      </c>
    </row>
    <row r="46" spans="8:8" s="7" ht="13.5" customFormat="1">
      <c r="A46" s="29"/>
      <c r="B46" s="77"/>
      <c r="C46" s="23" t="s">
        <v>180</v>
      </c>
      <c r="D46" s="23" t="s">
        <v>29</v>
      </c>
      <c r="E46" s="23">
        <v>2.0</v>
      </c>
      <c r="F46" s="24">
        <f t="shared" si="35"/>
        <v>5.0</v>
      </c>
      <c r="G46" s="23">
        <v>2.0</v>
      </c>
      <c r="H46" s="24">
        <f t="shared" si="31"/>
        <v>5.0</v>
      </c>
      <c r="I46" s="23">
        <v>2.0</v>
      </c>
      <c r="J46" s="24">
        <f t="shared" si="32"/>
        <v>5.0</v>
      </c>
      <c r="K46" s="56">
        <f t="shared" si="33"/>
        <v>6.0</v>
      </c>
      <c r="L46" s="56">
        <f t="shared" si="34"/>
        <v>15.0</v>
      </c>
    </row>
    <row r="47" spans="8:8" s="7" ht="13.5" customFormat="1">
      <c r="A47" s="29"/>
      <c r="B47" s="79"/>
      <c r="C47" s="23" t="s">
        <v>25</v>
      </c>
      <c r="D47" s="23" t="s">
        <v>29</v>
      </c>
      <c r="E47" s="23">
        <v>2.0</v>
      </c>
      <c r="F47" s="24">
        <f t="shared" si="35"/>
        <v>5.0</v>
      </c>
      <c r="G47" s="23">
        <v>2.0</v>
      </c>
      <c r="H47" s="24">
        <f t="shared" si="31"/>
        <v>5.0</v>
      </c>
      <c r="I47" s="23">
        <v>2.0</v>
      </c>
      <c r="J47" s="24">
        <f t="shared" si="32"/>
        <v>5.0</v>
      </c>
      <c r="K47" s="56">
        <f t="shared" si="33"/>
        <v>6.0</v>
      </c>
      <c r="L47" s="56">
        <f t="shared" si="34"/>
        <v>15.0</v>
      </c>
    </row>
    <row r="48" spans="8:8" s="7" ht="13.5" customFormat="1">
      <c r="A48" s="35"/>
      <c r="B48" s="9" t="s">
        <v>118</v>
      </c>
      <c r="C48" s="10" t="s">
        <v>18</v>
      </c>
      <c r="D48" s="11"/>
      <c r="E48" s="8">
        <f t="shared" si="36" ref="E48:I48">SUM(E42:E47)</f>
        <v>12.0</v>
      </c>
      <c r="F48" s="19">
        <f t="shared" si="36"/>
        <v>30.0</v>
      </c>
      <c r="G48" s="8">
        <f t="shared" si="36"/>
        <v>12.0</v>
      </c>
      <c r="H48" s="19">
        <f t="shared" si="36"/>
        <v>30.0</v>
      </c>
      <c r="I48" s="8">
        <f t="shared" si="36"/>
        <v>15.0</v>
      </c>
      <c r="J48" s="19">
        <f>SUM(J42:J47)</f>
        <v>37.5</v>
      </c>
      <c r="K48" s="68">
        <f t="shared" si="37" ref="K48:L49">E48+G48+I48</f>
        <v>39.0</v>
      </c>
      <c r="L48" s="19">
        <f t="shared" si="37"/>
        <v>97.5</v>
      </c>
    </row>
    <row r="49" spans="8:8" s="69" ht="13.5" customFormat="1">
      <c r="B49" s="80"/>
      <c r="E49" s="69">
        <v>12.0</v>
      </c>
      <c r="F49" s="81">
        <v>30.0</v>
      </c>
      <c r="G49" s="69">
        <v>12.0</v>
      </c>
      <c r="H49" s="81">
        <v>30.0</v>
      </c>
      <c r="I49" s="69">
        <v>15.0</v>
      </c>
      <c r="J49" s="81">
        <v>37.5</v>
      </c>
      <c r="K49" s="56">
        <f t="shared" si="37"/>
        <v>39.0</v>
      </c>
      <c r="L49" s="56">
        <f t="shared" si="37"/>
        <v>97.5</v>
      </c>
      <c r="N49" s="69">
        <f>E49-E48</f>
        <v>0.0</v>
      </c>
      <c r="O49" s="69">
        <f t="shared" si="38" ref="O49">F49-F48</f>
        <v>0.0</v>
      </c>
      <c r="P49" s="69">
        <f t="shared" si="39" ref="P49">G49-G48</f>
        <v>0.0</v>
      </c>
      <c r="Q49" s="69">
        <f t="shared" si="40" ref="Q49">H49-H48</f>
        <v>0.0</v>
      </c>
      <c r="R49" s="69">
        <f t="shared" si="41" ref="R49">I49-I48</f>
        <v>0.0</v>
      </c>
      <c r="S49" s="69">
        <f t="shared" si="42" ref="S49">J49-J48</f>
        <v>0.0</v>
      </c>
      <c r="T49" s="69">
        <f t="shared" si="43" ref="T49">K49-K48</f>
        <v>0.0</v>
      </c>
      <c r="U49" s="69">
        <f>L49-L48</f>
        <v>0.0</v>
      </c>
    </row>
    <row r="50" spans="8:8" s="37" ht="13.5" customFormat="1">
      <c r="B50" s="82"/>
      <c r="F50" s="83"/>
      <c r="H50" s="83"/>
      <c r="J50" s="83"/>
      <c r="K50" s="43"/>
      <c r="L50" s="42"/>
    </row>
    <row r="52" spans="8:8" s="7" ht="13.5" customFormat="1">
      <c r="A52" s="8" t="s">
        <v>0</v>
      </c>
      <c r="B52" s="84" t="s">
        <v>151</v>
      </c>
      <c r="C52" s="12" t="s">
        <v>152</v>
      </c>
      <c r="D52" s="12" t="s">
        <v>3</v>
      </c>
      <c r="E52" s="12" t="s">
        <v>98</v>
      </c>
      <c r="F52" s="12"/>
      <c r="G52" s="12" t="s">
        <v>99</v>
      </c>
      <c r="H52" s="12"/>
      <c r="I52" s="12" t="s">
        <v>100</v>
      </c>
      <c r="J52" s="12"/>
      <c r="K52" s="12" t="s">
        <v>4</v>
      </c>
      <c r="L52" s="12"/>
    </row>
    <row r="53" spans="8:8" s="7" ht="13.5" customFormat="1">
      <c r="A53" s="17"/>
      <c r="B53" s="85"/>
      <c r="C53" s="12"/>
      <c r="D53" s="12"/>
      <c r="E53" s="8" t="s">
        <v>147</v>
      </c>
      <c r="F53" s="19" t="s">
        <v>148</v>
      </c>
      <c r="G53" s="8" t="s">
        <v>147</v>
      </c>
      <c r="H53" s="19" t="s">
        <v>148</v>
      </c>
      <c r="I53" s="8" t="s">
        <v>147</v>
      </c>
      <c r="J53" s="19" t="s">
        <v>148</v>
      </c>
      <c r="K53" s="20" t="s">
        <v>147</v>
      </c>
      <c r="L53" s="19" t="s">
        <v>148</v>
      </c>
    </row>
    <row r="54" spans="8:8" s="7" ht="13.5" customFormat="1">
      <c r="A54" s="26">
        <v>15.0</v>
      </c>
      <c r="B54" s="21" t="s">
        <v>84</v>
      </c>
      <c r="C54" s="66" t="s">
        <v>6</v>
      </c>
      <c r="D54" s="23" t="s">
        <v>84</v>
      </c>
      <c r="E54" s="23">
        <v>4.0</v>
      </c>
      <c r="F54" s="24">
        <f t="shared" si="44" ref="F54:F68">E54*2.5</f>
        <v>10.0</v>
      </c>
      <c r="G54" s="23">
        <v>4.0</v>
      </c>
      <c r="H54" s="24">
        <f t="shared" si="45" ref="H54:H68">G54*2.5</f>
        <v>10.0</v>
      </c>
      <c r="I54" s="23">
        <v>5.0</v>
      </c>
      <c r="J54" s="24">
        <f t="shared" si="46" ref="J54:J68">I54*2.5</f>
        <v>12.5</v>
      </c>
      <c r="K54" s="25">
        <f t="shared" si="47" ref="K54:K68">E54+G54+I54</f>
        <v>13.0</v>
      </c>
      <c r="L54" s="25">
        <f t="shared" si="48" ref="L54:L68">F54+H54+J54</f>
        <v>32.5</v>
      </c>
    </row>
    <row r="55" spans="8:8" s="7" ht="13.5" customFormat="1">
      <c r="A55" s="29"/>
      <c r="B55" s="27"/>
      <c r="C55" s="66"/>
      <c r="D55" s="23" t="s">
        <v>85</v>
      </c>
      <c r="E55" s="23">
        <v>4.0</v>
      </c>
      <c r="F55" s="24">
        <f t="shared" si="44"/>
        <v>10.0</v>
      </c>
      <c r="G55" s="23">
        <v>4.0</v>
      </c>
      <c r="H55" s="24">
        <f t="shared" si="45"/>
        <v>10.0</v>
      </c>
      <c r="I55" s="23">
        <v>5.0</v>
      </c>
      <c r="J55" s="24">
        <f t="shared" si="46"/>
        <v>12.5</v>
      </c>
      <c r="K55" s="25">
        <f t="shared" si="47"/>
        <v>13.0</v>
      </c>
      <c r="L55" s="25">
        <f t="shared" si="48"/>
        <v>32.5</v>
      </c>
    </row>
    <row r="56" spans="8:8" s="7" ht="13.5" customFormat="1">
      <c r="A56" s="29"/>
      <c r="B56" s="27"/>
      <c r="C56" s="66"/>
      <c r="D56" s="23" t="s">
        <v>86</v>
      </c>
      <c r="E56" s="23">
        <v>4.0</v>
      </c>
      <c r="F56" s="24">
        <f t="shared" si="44"/>
        <v>10.0</v>
      </c>
      <c r="G56" s="23">
        <v>4.0</v>
      </c>
      <c r="H56" s="24">
        <f t="shared" si="45"/>
        <v>10.0</v>
      </c>
      <c r="I56" s="23">
        <v>5.0</v>
      </c>
      <c r="J56" s="24">
        <f t="shared" si="46"/>
        <v>12.5</v>
      </c>
      <c r="K56" s="25">
        <f t="shared" si="47"/>
        <v>13.0</v>
      </c>
      <c r="L56" s="25">
        <f t="shared" si="48"/>
        <v>32.5</v>
      </c>
    </row>
    <row r="57" spans="8:8" s="7" ht="13.5" customFormat="1">
      <c r="A57" s="29"/>
      <c r="B57" s="27"/>
      <c r="C57" s="66"/>
      <c r="D57" s="23" t="s">
        <v>87</v>
      </c>
      <c r="E57" s="23">
        <v>4.0</v>
      </c>
      <c r="F57" s="24">
        <f t="shared" si="44"/>
        <v>10.0</v>
      </c>
      <c r="G57" s="23">
        <v>4.0</v>
      </c>
      <c r="H57" s="24">
        <f t="shared" si="45"/>
        <v>10.0</v>
      </c>
      <c r="I57" s="23">
        <v>5.0</v>
      </c>
      <c r="J57" s="24">
        <f t="shared" si="46"/>
        <v>12.5</v>
      </c>
      <c r="K57" s="25">
        <f t="shared" si="47"/>
        <v>13.0</v>
      </c>
      <c r="L57" s="25">
        <f t="shared" si="48"/>
        <v>32.5</v>
      </c>
    </row>
    <row r="58" spans="8:8" s="7" ht="13.5" customFormat="1">
      <c r="A58" s="29"/>
      <c r="B58" s="27"/>
      <c r="C58" s="67" t="s">
        <v>45</v>
      </c>
      <c r="D58" s="23" t="s">
        <v>84</v>
      </c>
      <c r="E58" s="23">
        <v>4.0</v>
      </c>
      <c r="F58" s="24">
        <f t="shared" si="44"/>
        <v>10.0</v>
      </c>
      <c r="G58" s="23">
        <v>4.0</v>
      </c>
      <c r="H58" s="24">
        <f t="shared" si="45"/>
        <v>10.0</v>
      </c>
      <c r="I58" s="23">
        <v>5.0</v>
      </c>
      <c r="J58" s="24">
        <f t="shared" si="46"/>
        <v>12.5</v>
      </c>
      <c r="K58" s="25">
        <f t="shared" si="47"/>
        <v>13.0</v>
      </c>
      <c r="L58" s="25">
        <f t="shared" si="48"/>
        <v>32.5</v>
      </c>
    </row>
    <row r="59" spans="8:8" s="7" ht="13.5" customFormat="1">
      <c r="A59" s="29"/>
      <c r="B59" s="27"/>
      <c r="C59" s="67" t="s">
        <v>96</v>
      </c>
      <c r="D59" s="23" t="s">
        <v>84</v>
      </c>
      <c r="E59" s="23">
        <v>4.0</v>
      </c>
      <c r="F59" s="24">
        <f t="shared" si="44"/>
        <v>10.0</v>
      </c>
      <c r="G59" s="23">
        <v>4.0</v>
      </c>
      <c r="H59" s="24">
        <f t="shared" si="45"/>
        <v>10.0</v>
      </c>
      <c r="I59" s="23">
        <v>5.0</v>
      </c>
      <c r="J59" s="24">
        <f t="shared" si="46"/>
        <v>12.5</v>
      </c>
      <c r="K59" s="25">
        <f t="shared" si="47"/>
        <v>13.0</v>
      </c>
      <c r="L59" s="25">
        <f t="shared" si="48"/>
        <v>32.5</v>
      </c>
    </row>
    <row r="60" spans="8:8" s="7" ht="13.5" customFormat="1">
      <c r="A60" s="29"/>
      <c r="B60" s="27"/>
      <c r="C60" s="66" t="s">
        <v>16</v>
      </c>
      <c r="D60" s="23" t="s">
        <v>106</v>
      </c>
      <c r="E60" s="23">
        <v>4.0</v>
      </c>
      <c r="F60" s="24">
        <f t="shared" si="44"/>
        <v>10.0</v>
      </c>
      <c r="G60" s="23">
        <v>4.0</v>
      </c>
      <c r="H60" s="24">
        <f t="shared" si="45"/>
        <v>10.0</v>
      </c>
      <c r="I60" s="23">
        <v>5.0</v>
      </c>
      <c r="J60" s="24">
        <f t="shared" si="46"/>
        <v>12.5</v>
      </c>
      <c r="K60" s="25">
        <f t="shared" si="47"/>
        <v>13.0</v>
      </c>
      <c r="L60" s="25">
        <f t="shared" si="48"/>
        <v>32.5</v>
      </c>
    </row>
    <row r="61" spans="8:8" s="7" ht="13.5" customFormat="1">
      <c r="A61" s="29"/>
      <c r="B61" s="27"/>
      <c r="C61" s="66"/>
      <c r="D61" s="23" t="s">
        <v>84</v>
      </c>
      <c r="E61" s="23">
        <v>4.0</v>
      </c>
      <c r="F61" s="24">
        <f t="shared" si="44"/>
        <v>10.0</v>
      </c>
      <c r="G61" s="23">
        <v>4.0</v>
      </c>
      <c r="H61" s="24">
        <f t="shared" si="45"/>
        <v>10.0</v>
      </c>
      <c r="I61" s="23">
        <v>5.0</v>
      </c>
      <c r="J61" s="24">
        <f t="shared" si="46"/>
        <v>12.5</v>
      </c>
      <c r="K61" s="25">
        <f t="shared" si="47"/>
        <v>13.0</v>
      </c>
      <c r="L61" s="25">
        <f t="shared" si="48"/>
        <v>32.5</v>
      </c>
    </row>
    <row r="62" spans="8:8" s="7" ht="13.5" customFormat="1">
      <c r="A62" s="29"/>
      <c r="B62" s="27"/>
      <c r="C62" s="67" t="s">
        <v>13</v>
      </c>
      <c r="D62" s="23" t="s">
        <v>84</v>
      </c>
      <c r="E62" s="23">
        <v>4.0</v>
      </c>
      <c r="F62" s="24">
        <f t="shared" si="44"/>
        <v>10.0</v>
      </c>
      <c r="G62" s="23">
        <v>4.0</v>
      </c>
      <c r="H62" s="24">
        <f t="shared" si="45"/>
        <v>10.0</v>
      </c>
      <c r="I62" s="23">
        <v>5.0</v>
      </c>
      <c r="J62" s="24">
        <f t="shared" si="46"/>
        <v>12.5</v>
      </c>
      <c r="K62" s="25">
        <f t="shared" si="47"/>
        <v>13.0</v>
      </c>
      <c r="L62" s="25">
        <f t="shared" si="48"/>
        <v>32.5</v>
      </c>
    </row>
    <row r="63" spans="8:8" s="7" ht="13.5" customFormat="1">
      <c r="A63" s="29"/>
      <c r="B63" s="27"/>
      <c r="C63" s="67" t="s">
        <v>35</v>
      </c>
      <c r="D63" s="23" t="s">
        <v>84</v>
      </c>
      <c r="E63" s="23">
        <v>4.0</v>
      </c>
      <c r="F63" s="24">
        <f t="shared" si="44"/>
        <v>10.0</v>
      </c>
      <c r="G63" s="23">
        <v>4.0</v>
      </c>
      <c r="H63" s="24">
        <f t="shared" si="45"/>
        <v>10.0</v>
      </c>
      <c r="I63" s="23">
        <v>5.0</v>
      </c>
      <c r="J63" s="24">
        <f t="shared" si="46"/>
        <v>12.5</v>
      </c>
      <c r="K63" s="25">
        <f t="shared" si="47"/>
        <v>13.0</v>
      </c>
      <c r="L63" s="25">
        <f t="shared" si="48"/>
        <v>32.5</v>
      </c>
    </row>
    <row r="64" spans="8:8" s="7" ht="13.5" customFormat="1">
      <c r="A64" s="29"/>
      <c r="B64" s="27"/>
      <c r="C64" s="67" t="s">
        <v>74</v>
      </c>
      <c r="D64" s="23" t="s">
        <v>84</v>
      </c>
      <c r="E64" s="23">
        <v>4.0</v>
      </c>
      <c r="F64" s="24">
        <f t="shared" si="44"/>
        <v>10.0</v>
      </c>
      <c r="G64" s="23">
        <v>4.0</v>
      </c>
      <c r="H64" s="24">
        <f t="shared" si="45"/>
        <v>10.0</v>
      </c>
      <c r="I64" s="23">
        <v>5.0</v>
      </c>
      <c r="J64" s="24">
        <f t="shared" si="46"/>
        <v>12.5</v>
      </c>
      <c r="K64" s="25">
        <f t="shared" si="47"/>
        <v>13.0</v>
      </c>
      <c r="L64" s="25">
        <f t="shared" si="48"/>
        <v>32.5</v>
      </c>
    </row>
    <row r="65" spans="8:8" s="7" ht="13.5" customFormat="1">
      <c r="A65" s="29"/>
      <c r="B65" s="27"/>
      <c r="C65" s="23" t="s">
        <v>180</v>
      </c>
      <c r="D65" s="23" t="s">
        <v>84</v>
      </c>
      <c r="E65" s="23">
        <v>4.0</v>
      </c>
      <c r="F65" s="24">
        <f t="shared" si="44"/>
        <v>10.0</v>
      </c>
      <c r="G65" s="23">
        <v>4.0</v>
      </c>
      <c r="H65" s="24">
        <f t="shared" si="45"/>
        <v>10.0</v>
      </c>
      <c r="I65" s="23">
        <v>6.0</v>
      </c>
      <c r="J65" s="24">
        <f t="shared" si="46"/>
        <v>15.0</v>
      </c>
      <c r="K65" s="25">
        <f t="shared" si="47"/>
        <v>14.0</v>
      </c>
      <c r="L65" s="25">
        <f t="shared" si="48"/>
        <v>35.0</v>
      </c>
    </row>
    <row r="66" spans="8:8" s="7" ht="13.5" customFormat="1">
      <c r="A66" s="29"/>
      <c r="B66" s="27"/>
      <c r="C66" s="67" t="s">
        <v>25</v>
      </c>
      <c r="D66" s="23" t="s">
        <v>84</v>
      </c>
      <c r="E66" s="23">
        <v>4.0</v>
      </c>
      <c r="F66" s="24">
        <f t="shared" si="44"/>
        <v>10.0</v>
      </c>
      <c r="G66" s="23">
        <v>4.0</v>
      </c>
      <c r="H66" s="24">
        <f t="shared" si="45"/>
        <v>10.0</v>
      </c>
      <c r="I66" s="23">
        <v>6.0</v>
      </c>
      <c r="J66" s="24">
        <f t="shared" si="46"/>
        <v>15.0</v>
      </c>
      <c r="K66" s="25">
        <f t="shared" si="47"/>
        <v>14.0</v>
      </c>
      <c r="L66" s="25">
        <f t="shared" si="48"/>
        <v>35.0</v>
      </c>
    </row>
    <row r="67" spans="8:8" s="7" ht="13.5" customFormat="1">
      <c r="A67" s="29"/>
      <c r="B67" s="27"/>
      <c r="C67" s="67" t="s">
        <v>190</v>
      </c>
      <c r="D67" s="23" t="s">
        <v>84</v>
      </c>
      <c r="E67" s="23">
        <v>4.0</v>
      </c>
      <c r="F67" s="24">
        <f t="shared" si="44"/>
        <v>10.0</v>
      </c>
      <c r="G67" s="23">
        <v>4.0</v>
      </c>
      <c r="H67" s="24">
        <f t="shared" si="45"/>
        <v>10.0</v>
      </c>
      <c r="I67" s="23">
        <v>6.0</v>
      </c>
      <c r="J67" s="24">
        <f t="shared" si="46"/>
        <v>15.0</v>
      </c>
      <c r="K67" s="25">
        <f t="shared" si="47"/>
        <v>14.0</v>
      </c>
      <c r="L67" s="25">
        <f t="shared" si="48"/>
        <v>35.0</v>
      </c>
    </row>
    <row r="68" spans="8:8" s="7" ht="15.0" customFormat="1">
      <c r="A68" s="29"/>
      <c r="B68" s="33"/>
      <c r="C68" s="67" t="s">
        <v>185</v>
      </c>
      <c r="D68" s="86" t="s">
        <v>186</v>
      </c>
      <c r="E68" s="23">
        <v>4.0</v>
      </c>
      <c r="F68" s="24">
        <f t="shared" si="44"/>
        <v>10.0</v>
      </c>
      <c r="G68" s="23">
        <v>4.0</v>
      </c>
      <c r="H68" s="24">
        <f t="shared" si="45"/>
        <v>10.0</v>
      </c>
      <c r="I68" s="23">
        <v>6.0</v>
      </c>
      <c r="J68" s="24">
        <f t="shared" si="46"/>
        <v>15.0</v>
      </c>
      <c r="K68" s="25">
        <f t="shared" si="47"/>
        <v>14.0</v>
      </c>
      <c r="L68" s="25">
        <f t="shared" si="48"/>
        <v>35.0</v>
      </c>
    </row>
    <row r="69" spans="8:8" s="7" ht="14.25" customFormat="1">
      <c r="A69" s="35"/>
      <c r="B69" s="87" t="s">
        <v>149</v>
      </c>
      <c r="C69" s="12" t="s">
        <v>18</v>
      </c>
      <c r="D69" s="12"/>
      <c r="E69" s="8">
        <f>SUM(E54:E68)</f>
        <v>60.0</v>
      </c>
      <c r="F69" s="8">
        <f t="shared" si="49" ref="F69:L69">SUM(F54:F68)</f>
        <v>150.0</v>
      </c>
      <c r="G69" s="8">
        <f t="shared" si="49"/>
        <v>60.0</v>
      </c>
      <c r="H69" s="8">
        <f t="shared" si="49"/>
        <v>150.0</v>
      </c>
      <c r="I69" s="8">
        <f t="shared" si="49"/>
        <v>79.0</v>
      </c>
      <c r="J69" s="8">
        <f t="shared" si="49"/>
        <v>197.5</v>
      </c>
      <c r="K69" s="8">
        <f t="shared" si="49"/>
        <v>199.0</v>
      </c>
      <c r="L69" s="8">
        <f t="shared" si="49"/>
        <v>497.5</v>
      </c>
    </row>
    <row r="70" spans="8:8" s="69" ht="13.5" customFormat="1">
      <c r="B70" s="80"/>
      <c r="E70" s="88">
        <v>60.0</v>
      </c>
      <c r="F70" s="89">
        <v>150.0</v>
      </c>
      <c r="G70" s="88">
        <v>60.0</v>
      </c>
      <c r="H70" s="89">
        <v>150.0</v>
      </c>
      <c r="I70" s="88">
        <v>79.0</v>
      </c>
      <c r="J70" s="89">
        <v>197.5</v>
      </c>
      <c r="K70" s="25">
        <f>E70+G70+I70</f>
        <v>199.0</v>
      </c>
      <c r="L70" s="25">
        <f>F70+H70+J70</f>
        <v>497.5</v>
      </c>
      <c r="N70" s="69">
        <f>E70-E69</f>
        <v>0.0</v>
      </c>
      <c r="O70" s="69">
        <f t="shared" si="50" ref="O70">F70-F69</f>
        <v>0.0</v>
      </c>
      <c r="P70" s="69">
        <f t="shared" si="51" ref="P70">G70-G69</f>
        <v>0.0</v>
      </c>
      <c r="Q70" s="69">
        <f t="shared" si="52" ref="Q70">H70-H69</f>
        <v>0.0</v>
      </c>
      <c r="R70" s="69">
        <f t="shared" si="53" ref="R70">I70-I69</f>
        <v>0.0</v>
      </c>
      <c r="S70" s="69">
        <f t="shared" si="54" ref="S70">J70-J69</f>
        <v>0.0</v>
      </c>
      <c r="T70" s="69">
        <f t="shared" si="55" ref="T70">K70-K69</f>
        <v>0.0</v>
      </c>
      <c r="U70" s="69">
        <f>L70-L69</f>
        <v>0.0</v>
      </c>
    </row>
    <row r="73" spans="8:8" s="7" ht="13.5" customFormat="1">
      <c r="A73" s="8" t="s">
        <v>0</v>
      </c>
      <c r="B73" s="50" t="s">
        <v>151</v>
      </c>
      <c r="C73" s="51" t="s">
        <v>152</v>
      </c>
      <c r="D73" s="51" t="s">
        <v>3</v>
      </c>
      <c r="E73" s="10" t="s">
        <v>98</v>
      </c>
      <c r="F73" s="11"/>
      <c r="G73" s="10" t="s">
        <v>99</v>
      </c>
      <c r="H73" s="11"/>
      <c r="I73" s="10" t="s">
        <v>100</v>
      </c>
      <c r="J73" s="11"/>
      <c r="K73" s="12" t="s">
        <v>4</v>
      </c>
      <c r="L73" s="12"/>
    </row>
    <row r="74" spans="8:8" s="7" ht="13.5" customFormat="1">
      <c r="A74" s="8"/>
      <c r="B74" s="75"/>
      <c r="C74" s="53"/>
      <c r="D74" s="53"/>
      <c r="E74" s="8" t="s">
        <v>147</v>
      </c>
      <c r="F74" s="19" t="s">
        <v>148</v>
      </c>
      <c r="G74" s="8" t="s">
        <v>147</v>
      </c>
      <c r="H74" s="19" t="s">
        <v>148</v>
      </c>
      <c r="I74" s="8" t="s">
        <v>147</v>
      </c>
      <c r="J74" s="19" t="s">
        <v>148</v>
      </c>
      <c r="K74" s="20" t="s">
        <v>147</v>
      </c>
      <c r="L74" s="19" t="s">
        <v>148</v>
      </c>
    </row>
    <row r="75" spans="8:8" s="7" ht="13.5" customFormat="1">
      <c r="A75" s="90">
        <v>16.0</v>
      </c>
      <c r="B75" s="9" t="s">
        <v>127</v>
      </c>
      <c r="C75" s="23" t="s">
        <v>6</v>
      </c>
      <c r="D75" s="23" t="s">
        <v>146</v>
      </c>
      <c r="E75" s="20">
        <v>5.0</v>
      </c>
      <c r="F75" s="91">
        <v>12.5</v>
      </c>
      <c r="G75" s="20">
        <v>5.0</v>
      </c>
      <c r="H75" s="91">
        <v>12.5</v>
      </c>
      <c r="I75" s="20">
        <v>7.0</v>
      </c>
      <c r="J75" s="91">
        <v>17.5</v>
      </c>
      <c r="K75" s="20">
        <f t="shared" si="56" ref="K75:L77">E75+G75+I75</f>
        <v>17.0</v>
      </c>
      <c r="L75" s="91">
        <f t="shared" si="56"/>
        <v>42.5</v>
      </c>
    </row>
    <row r="76" spans="8:8" s="7" ht="13.5" customFormat="1">
      <c r="B76" s="92" t="s">
        <v>150</v>
      </c>
      <c r="C76" s="10" t="s">
        <v>18</v>
      </c>
      <c r="D76" s="11"/>
      <c r="E76" s="8">
        <f>SUM(E75:E75)</f>
        <v>5.0</v>
      </c>
      <c r="F76" s="19">
        <f>SUM(F75)</f>
        <v>12.5</v>
      </c>
      <c r="G76" s="8">
        <f>SUM(G75:G75)</f>
        <v>5.0</v>
      </c>
      <c r="H76" s="19">
        <f>SUM(H75)</f>
        <v>12.5</v>
      </c>
      <c r="I76" s="8">
        <f>SUM(I75:I75)</f>
        <v>7.0</v>
      </c>
      <c r="J76" s="19">
        <f>SUM(J75)</f>
        <v>17.5</v>
      </c>
      <c r="K76" s="68">
        <f t="shared" si="56"/>
        <v>17.0</v>
      </c>
      <c r="L76" s="19">
        <f t="shared" si="56"/>
        <v>42.5</v>
      </c>
    </row>
    <row r="77" spans="8:8" s="93" ht="13.5" customFormat="1">
      <c r="B77" s="94"/>
      <c r="E77" s="95">
        <v>5.0</v>
      </c>
      <c r="F77" s="96">
        <v>12.5</v>
      </c>
      <c r="G77" s="95">
        <v>5.0</v>
      </c>
      <c r="H77" s="96">
        <v>12.5</v>
      </c>
      <c r="I77" s="95">
        <v>7.0</v>
      </c>
      <c r="J77" s="96">
        <v>17.5</v>
      </c>
      <c r="K77" s="95">
        <f t="shared" si="56"/>
        <v>17.0</v>
      </c>
      <c r="L77" s="96">
        <f t="shared" si="56"/>
        <v>42.5</v>
      </c>
      <c r="N77" s="93">
        <f>E77-E76</f>
        <v>0.0</v>
      </c>
      <c r="O77" s="93">
        <f t="shared" si="57" ref="O77">F77-F76</f>
        <v>0.0</v>
      </c>
      <c r="P77" s="93">
        <f t="shared" si="58" ref="P77">G77-G76</f>
        <v>0.0</v>
      </c>
      <c r="Q77" s="93">
        <f t="shared" si="59" ref="Q77">H77-H76</f>
        <v>0.0</v>
      </c>
      <c r="R77" s="93">
        <f t="shared" si="60" ref="R77">I77-I76</f>
        <v>0.0</v>
      </c>
      <c r="S77" s="93">
        <f t="shared" si="61" ref="S77">J77-J76</f>
        <v>0.0</v>
      </c>
      <c r="T77" s="93">
        <f t="shared" si="62" ref="T77">K77-K76</f>
        <v>0.0</v>
      </c>
      <c r="U77" s="93">
        <f>L77-L76</f>
        <v>0.0</v>
      </c>
    </row>
    <row r="78" spans="8:8" s="97" ht="13.5" customFormat="1">
      <c r="B78" s="98"/>
      <c r="E78" s="99"/>
      <c r="F78" s="100"/>
      <c r="G78" s="99"/>
      <c r="H78" s="100"/>
      <c r="I78" s="99"/>
      <c r="J78" s="100"/>
      <c r="K78" s="99"/>
      <c r="L78" s="100"/>
    </row>
    <row r="79" spans="8:8">
      <c r="A79" s="44"/>
      <c r="B79" s="45"/>
      <c r="C79" s="44"/>
      <c r="D79" s="44"/>
      <c r="E79" s="44"/>
      <c r="F79" s="46"/>
      <c r="G79" s="44"/>
      <c r="H79" s="46"/>
      <c r="I79" s="44"/>
      <c r="J79" s="46"/>
      <c r="K79" s="47"/>
    </row>
    <row r="80" spans="8:8">
      <c r="A80" s="44"/>
      <c r="B80" s="45"/>
      <c r="C80" s="44"/>
      <c r="D80" s="44"/>
      <c r="E80" s="44"/>
      <c r="F80" s="46"/>
      <c r="G80" s="44"/>
      <c r="H80" s="46"/>
      <c r="I80" s="44"/>
      <c r="J80" s="46"/>
      <c r="K80" s="47"/>
    </row>
    <row r="81" spans="8:8" s="7" ht="13.5" customFormat="1">
      <c r="A81" s="8" t="s">
        <v>0</v>
      </c>
      <c r="B81" s="50" t="s">
        <v>151</v>
      </c>
      <c r="C81" s="51" t="s">
        <v>152</v>
      </c>
      <c r="D81" s="51" t="s">
        <v>3</v>
      </c>
      <c r="E81" s="10" t="s">
        <v>98</v>
      </c>
      <c r="F81" s="11"/>
      <c r="G81" s="10" t="s">
        <v>99</v>
      </c>
      <c r="H81" s="11"/>
      <c r="I81" s="10" t="s">
        <v>100</v>
      </c>
      <c r="J81" s="11"/>
      <c r="K81" s="12" t="s">
        <v>4</v>
      </c>
      <c r="L81" s="12"/>
    </row>
    <row r="82" spans="8:8" s="7" ht="13.5" customFormat="1">
      <c r="A82" s="17"/>
      <c r="B82" s="75"/>
      <c r="C82" s="53"/>
      <c r="D82" s="53"/>
      <c r="E82" s="8" t="s">
        <v>147</v>
      </c>
      <c r="F82" s="19" t="s">
        <v>148</v>
      </c>
      <c r="G82" s="8" t="s">
        <v>147</v>
      </c>
      <c r="H82" s="19" t="s">
        <v>148</v>
      </c>
      <c r="I82" s="8" t="s">
        <v>147</v>
      </c>
      <c r="J82" s="19" t="s">
        <v>148</v>
      </c>
      <c r="K82" s="20" t="s">
        <v>147</v>
      </c>
      <c r="L82" s="19" t="s">
        <v>148</v>
      </c>
    </row>
    <row r="83" spans="8:8" s="7" ht="13.5" customFormat="1">
      <c r="A83" s="26">
        <v>1.0</v>
      </c>
      <c r="B83" s="101" t="s">
        <v>116</v>
      </c>
      <c r="C83" s="102" t="s">
        <v>6</v>
      </c>
      <c r="D83" s="23" t="s">
        <v>5</v>
      </c>
      <c r="E83" s="23">
        <v>6.0</v>
      </c>
      <c r="F83" s="24">
        <f>E83*2.5</f>
        <v>15.0</v>
      </c>
      <c r="G83" s="23">
        <v>5.0</v>
      </c>
      <c r="H83" s="24">
        <f t="shared" si="63" ref="H83:H95">G83*2.5</f>
        <v>12.5</v>
      </c>
      <c r="I83" s="23">
        <v>8.0</v>
      </c>
      <c r="J83" s="24">
        <f t="shared" si="64" ref="J83:J95">I83*2.5</f>
        <v>20.0</v>
      </c>
      <c r="K83" s="103">
        <f t="shared" si="65" ref="K83:K95">E83+G83+I83</f>
        <v>19.0</v>
      </c>
      <c r="L83" s="103">
        <f t="shared" si="66" ref="L83:L95">F83+H83+J83</f>
        <v>47.5</v>
      </c>
    </row>
    <row r="84" spans="8:8" s="7" ht="13.5" customFormat="1">
      <c r="A84" s="29"/>
      <c r="B84" s="104"/>
      <c r="C84" s="105"/>
      <c r="D84" s="23" t="s">
        <v>9</v>
      </c>
      <c r="E84" s="23">
        <v>6.0</v>
      </c>
      <c r="F84" s="24">
        <f t="shared" si="67" ref="F84:F94">E84*2.5</f>
        <v>15.0</v>
      </c>
      <c r="G84" s="23">
        <v>5.0</v>
      </c>
      <c r="H84" s="24">
        <f t="shared" si="63"/>
        <v>12.5</v>
      </c>
      <c r="I84" s="23">
        <v>7.0</v>
      </c>
      <c r="J84" s="24">
        <f t="shared" si="64"/>
        <v>17.5</v>
      </c>
      <c r="K84" s="103">
        <f t="shared" si="65"/>
        <v>18.0</v>
      </c>
      <c r="L84" s="103">
        <f t="shared" si="66"/>
        <v>45.0</v>
      </c>
    </row>
    <row r="85" spans="8:8" s="7" ht="13.5" customFormat="1">
      <c r="A85" s="29"/>
      <c r="B85" s="104"/>
      <c r="C85" s="105"/>
      <c r="D85" s="23" t="s">
        <v>10</v>
      </c>
      <c r="E85" s="23">
        <v>6.0</v>
      </c>
      <c r="F85" s="24">
        <f t="shared" si="67"/>
        <v>15.0</v>
      </c>
      <c r="G85" s="23">
        <v>5.0</v>
      </c>
      <c r="H85" s="24">
        <f t="shared" si="63"/>
        <v>12.5</v>
      </c>
      <c r="I85" s="23">
        <v>7.0</v>
      </c>
      <c r="J85" s="24">
        <f t="shared" si="64"/>
        <v>17.5</v>
      </c>
      <c r="K85" s="103">
        <f t="shared" si="65"/>
        <v>18.0</v>
      </c>
      <c r="L85" s="103">
        <f t="shared" si="66"/>
        <v>45.0</v>
      </c>
    </row>
    <row r="86" spans="8:8" s="7" ht="13.5" customFormat="1">
      <c r="A86" s="29"/>
      <c r="B86" s="104"/>
      <c r="C86" s="105"/>
      <c r="D86" s="23" t="s">
        <v>14</v>
      </c>
      <c r="E86" s="23">
        <v>6.0</v>
      </c>
      <c r="F86" s="24">
        <f t="shared" si="67"/>
        <v>15.0</v>
      </c>
      <c r="G86" s="23">
        <v>5.0</v>
      </c>
      <c r="H86" s="24">
        <f t="shared" si="63"/>
        <v>12.5</v>
      </c>
      <c r="I86" s="23">
        <v>7.0</v>
      </c>
      <c r="J86" s="24">
        <f t="shared" si="64"/>
        <v>17.5</v>
      </c>
      <c r="K86" s="103">
        <f t="shared" si="65"/>
        <v>18.0</v>
      </c>
      <c r="L86" s="103">
        <f t="shared" si="66"/>
        <v>45.0</v>
      </c>
    </row>
    <row r="87" spans="8:8" s="7" ht="13.5" customFormat="1">
      <c r="A87" s="29"/>
      <c r="B87" s="104"/>
      <c r="C87" s="105"/>
      <c r="D87" s="23" t="s">
        <v>12</v>
      </c>
      <c r="E87" s="23">
        <v>6.0</v>
      </c>
      <c r="F87" s="24">
        <f t="shared" si="67"/>
        <v>15.0</v>
      </c>
      <c r="G87" s="23">
        <v>5.0</v>
      </c>
      <c r="H87" s="24">
        <f t="shared" si="63"/>
        <v>12.5</v>
      </c>
      <c r="I87" s="23">
        <v>7.0</v>
      </c>
      <c r="J87" s="24">
        <f t="shared" si="64"/>
        <v>17.5</v>
      </c>
      <c r="K87" s="103">
        <f t="shared" si="65"/>
        <v>18.0</v>
      </c>
      <c r="L87" s="103">
        <f t="shared" si="66"/>
        <v>45.0</v>
      </c>
    </row>
    <row r="88" spans="8:8" s="7" ht="13.5" customFormat="1">
      <c r="A88" s="29"/>
      <c r="B88" s="104"/>
      <c r="C88" s="106"/>
      <c r="D88" s="23" t="s">
        <v>162</v>
      </c>
      <c r="E88" s="23">
        <v>6.0</v>
      </c>
      <c r="F88" s="24">
        <f t="shared" si="67"/>
        <v>15.0</v>
      </c>
      <c r="G88" s="23">
        <v>5.0</v>
      </c>
      <c r="H88" s="24">
        <f t="shared" si="63"/>
        <v>12.5</v>
      </c>
      <c r="I88" s="23">
        <v>7.0</v>
      </c>
      <c r="J88" s="24">
        <f t="shared" si="64"/>
        <v>17.5</v>
      </c>
      <c r="K88" s="103">
        <f t="shared" si="65"/>
        <v>18.0</v>
      </c>
      <c r="L88" s="103">
        <f t="shared" si="66"/>
        <v>45.0</v>
      </c>
    </row>
    <row r="89" spans="8:8" s="7" ht="13.5" customFormat="1">
      <c r="A89" s="29"/>
      <c r="B89" s="104"/>
      <c r="C89" s="67" t="s">
        <v>13</v>
      </c>
      <c r="D89" s="23" t="s">
        <v>5</v>
      </c>
      <c r="E89" s="23">
        <v>5.0</v>
      </c>
      <c r="F89" s="24">
        <f t="shared" si="67"/>
        <v>12.5</v>
      </c>
      <c r="G89" s="23">
        <v>6.0</v>
      </c>
      <c r="H89" s="24">
        <f t="shared" si="63"/>
        <v>15.0</v>
      </c>
      <c r="I89" s="23">
        <v>7.0</v>
      </c>
      <c r="J89" s="24">
        <f t="shared" si="64"/>
        <v>17.5</v>
      </c>
      <c r="K89" s="103">
        <f t="shared" si="65"/>
        <v>18.0</v>
      </c>
      <c r="L89" s="103">
        <f t="shared" si="66"/>
        <v>45.0</v>
      </c>
    </row>
    <row r="90" spans="8:8" s="7" ht="13.5" customFormat="1">
      <c r="A90" s="29"/>
      <c r="B90" s="104"/>
      <c r="C90" s="66" t="s">
        <v>180</v>
      </c>
      <c r="D90" s="23" t="s">
        <v>5</v>
      </c>
      <c r="E90" s="23">
        <v>5.0</v>
      </c>
      <c r="F90" s="24">
        <f t="shared" si="67"/>
        <v>12.5</v>
      </c>
      <c r="G90" s="23">
        <v>6.0</v>
      </c>
      <c r="H90" s="24">
        <f t="shared" si="63"/>
        <v>15.0</v>
      </c>
      <c r="I90" s="23">
        <v>7.0</v>
      </c>
      <c r="J90" s="24">
        <f t="shared" si="64"/>
        <v>17.5</v>
      </c>
      <c r="K90" s="103">
        <f t="shared" si="65"/>
        <v>18.0</v>
      </c>
      <c r="L90" s="103">
        <f t="shared" si="66"/>
        <v>45.0</v>
      </c>
    </row>
    <row r="91" spans="8:8" s="7" ht="13.5" customFormat="1">
      <c r="A91" s="29"/>
      <c r="B91" s="104"/>
      <c r="C91" s="66"/>
      <c r="D91" s="23" t="s">
        <v>14</v>
      </c>
      <c r="E91" s="23">
        <v>5.0</v>
      </c>
      <c r="F91" s="24">
        <f t="shared" si="67"/>
        <v>12.5</v>
      </c>
      <c r="G91" s="23">
        <v>6.0</v>
      </c>
      <c r="H91" s="24">
        <f t="shared" si="63"/>
        <v>15.0</v>
      </c>
      <c r="I91" s="23">
        <v>7.0</v>
      </c>
      <c r="J91" s="24">
        <f t="shared" si="64"/>
        <v>17.5</v>
      </c>
      <c r="K91" s="103">
        <f t="shared" si="65"/>
        <v>18.0</v>
      </c>
      <c r="L91" s="103">
        <f t="shared" si="66"/>
        <v>45.0</v>
      </c>
    </row>
    <row r="92" spans="8:8" s="7" ht="13.5" customFormat="1">
      <c r="A92" s="29"/>
      <c r="B92" s="104"/>
      <c r="C92" s="67" t="s">
        <v>45</v>
      </c>
      <c r="D92" s="23" t="s">
        <v>5</v>
      </c>
      <c r="E92" s="23">
        <v>5.0</v>
      </c>
      <c r="F92" s="24">
        <f t="shared" si="67"/>
        <v>12.5</v>
      </c>
      <c r="G92" s="23">
        <v>6.0</v>
      </c>
      <c r="H92" s="24">
        <f t="shared" si="63"/>
        <v>15.0</v>
      </c>
      <c r="I92" s="23">
        <v>7.0</v>
      </c>
      <c r="J92" s="24">
        <f t="shared" si="64"/>
        <v>17.5</v>
      </c>
      <c r="K92" s="103">
        <f t="shared" si="65"/>
        <v>18.0</v>
      </c>
      <c r="L92" s="103">
        <f t="shared" si="66"/>
        <v>45.0</v>
      </c>
    </row>
    <row r="93" spans="8:8" s="7" ht="13.5" customFormat="1">
      <c r="A93" s="29"/>
      <c r="B93" s="104"/>
      <c r="C93" s="67" t="s">
        <v>154</v>
      </c>
      <c r="D93" s="23" t="s">
        <v>5</v>
      </c>
      <c r="E93" s="23">
        <v>5.0</v>
      </c>
      <c r="F93" s="24">
        <f t="shared" si="67"/>
        <v>12.5</v>
      </c>
      <c r="G93" s="23">
        <v>6.0</v>
      </c>
      <c r="H93" s="24">
        <f t="shared" si="63"/>
        <v>15.0</v>
      </c>
      <c r="I93" s="23">
        <v>7.0</v>
      </c>
      <c r="J93" s="24">
        <f t="shared" si="64"/>
        <v>17.5</v>
      </c>
      <c r="K93" s="103">
        <f t="shared" si="65"/>
        <v>18.0</v>
      </c>
      <c r="L93" s="103">
        <f t="shared" si="66"/>
        <v>45.0</v>
      </c>
    </row>
    <row r="94" spans="8:8" s="7" ht="13.5" customFormat="1">
      <c r="A94" s="29"/>
      <c r="B94" s="104"/>
      <c r="C94" s="67" t="s">
        <v>16</v>
      </c>
      <c r="D94" s="32" t="s">
        <v>5</v>
      </c>
      <c r="E94" s="23">
        <v>5.0</v>
      </c>
      <c r="F94" s="24">
        <f t="shared" si="67"/>
        <v>12.5</v>
      </c>
      <c r="G94" s="23">
        <v>6.0</v>
      </c>
      <c r="H94" s="24">
        <f t="shared" si="63"/>
        <v>15.0</v>
      </c>
      <c r="I94" s="23">
        <v>7.0</v>
      </c>
      <c r="J94" s="24">
        <f t="shared" si="64"/>
        <v>17.5</v>
      </c>
      <c r="K94" s="103">
        <f t="shared" si="65"/>
        <v>18.0</v>
      </c>
      <c r="L94" s="103">
        <f t="shared" si="66"/>
        <v>45.0</v>
      </c>
    </row>
    <row r="95" spans="8:8" s="7" ht="13.5" customFormat="1">
      <c r="A95" s="29"/>
      <c r="B95" s="107"/>
      <c r="C95" s="67" t="s">
        <v>17</v>
      </c>
      <c r="D95" s="32" t="s">
        <v>5</v>
      </c>
      <c r="E95" s="23">
        <v>5.0</v>
      </c>
      <c r="F95" s="24">
        <f>E95*2.5</f>
        <v>12.5</v>
      </c>
      <c r="G95" s="23">
        <v>5.0</v>
      </c>
      <c r="H95" s="24">
        <f t="shared" si="63"/>
        <v>12.5</v>
      </c>
      <c r="I95" s="23">
        <v>8.0</v>
      </c>
      <c r="J95" s="24">
        <f t="shared" si="64"/>
        <v>20.0</v>
      </c>
      <c r="K95" s="103">
        <f t="shared" si="65"/>
        <v>18.0</v>
      </c>
      <c r="L95" s="103">
        <f t="shared" si="66"/>
        <v>45.0</v>
      </c>
    </row>
    <row r="96" spans="8:8" s="7" ht="13.5" customFormat="1">
      <c r="A96" s="35"/>
      <c r="B96" s="9" t="s">
        <v>163</v>
      </c>
      <c r="C96" s="10" t="s">
        <v>18</v>
      </c>
      <c r="D96" s="11"/>
      <c r="E96" s="8">
        <f t="shared" si="68" ref="E96:J96">SUM(E83:E95)</f>
        <v>71.0</v>
      </c>
      <c r="F96" s="19">
        <f t="shared" si="68"/>
        <v>177.5</v>
      </c>
      <c r="G96" s="8">
        <f t="shared" si="68"/>
        <v>71.0</v>
      </c>
      <c r="H96" s="19">
        <f t="shared" si="68"/>
        <v>177.5</v>
      </c>
      <c r="I96" s="8">
        <f t="shared" si="68"/>
        <v>93.0</v>
      </c>
      <c r="J96" s="19">
        <f t="shared" si="68"/>
        <v>232.5</v>
      </c>
      <c r="K96" s="68">
        <f>E96+G96+I96</f>
        <v>235.0</v>
      </c>
      <c r="L96" s="19">
        <f>F96+H96+J96</f>
        <v>587.5</v>
      </c>
    </row>
    <row r="97" spans="8:8" s="93" ht="13.5" customFormat="1">
      <c r="B97" s="94"/>
      <c r="E97" s="93">
        <v>71.0</v>
      </c>
      <c r="F97" s="108">
        <v>177.5</v>
      </c>
      <c r="G97" s="93">
        <v>71.0</v>
      </c>
      <c r="H97" s="108">
        <v>177.5</v>
      </c>
      <c r="I97" s="93">
        <v>93.0</v>
      </c>
      <c r="J97" s="108">
        <v>232.5</v>
      </c>
      <c r="K97" s="103">
        <f>E97+G97+I97</f>
        <v>235.0</v>
      </c>
      <c r="L97" s="103">
        <f>F97+H97+J97</f>
        <v>587.5</v>
      </c>
      <c r="N97" s="93">
        <f>E97-E96</f>
        <v>0.0</v>
      </c>
      <c r="O97" s="93">
        <f t="shared" si="69" ref="O97">F97-F96</f>
        <v>0.0</v>
      </c>
      <c r="P97" s="93">
        <f t="shared" si="70" ref="P97">G97-G96</f>
        <v>0.0</v>
      </c>
      <c r="Q97" s="93">
        <f t="shared" si="71" ref="Q97">H97-H96</f>
        <v>0.0</v>
      </c>
      <c r="R97" s="93">
        <f t="shared" si="72" ref="R97">I97-I96</f>
        <v>0.0</v>
      </c>
      <c r="S97" s="93">
        <f t="shared" si="73" ref="S97">J97-J96</f>
        <v>0.0</v>
      </c>
      <c r="T97" s="93">
        <f t="shared" si="74" ref="T97">K97-K96</f>
        <v>0.0</v>
      </c>
      <c r="U97" s="93">
        <f>L97-L96</f>
        <v>0.0</v>
      </c>
    </row>
    <row r="100" spans="8:8" s="7" ht="13.5" customFormat="1">
      <c r="A100" s="8" t="s">
        <v>0</v>
      </c>
      <c r="B100" s="63" t="s">
        <v>151</v>
      </c>
      <c r="C100" s="12" t="s">
        <v>152</v>
      </c>
      <c r="D100" s="12" t="s">
        <v>3</v>
      </c>
      <c r="E100" s="12" t="s">
        <v>98</v>
      </c>
      <c r="F100" s="12"/>
      <c r="G100" s="12" t="s">
        <v>99</v>
      </c>
      <c r="H100" s="12"/>
      <c r="I100" s="12" t="s">
        <v>100</v>
      </c>
      <c r="J100" s="12"/>
      <c r="K100" s="12" t="s">
        <v>4</v>
      </c>
      <c r="L100" s="12"/>
    </row>
    <row r="101" spans="8:8" s="7" ht="13.5" customFormat="1">
      <c r="A101" s="8"/>
      <c r="B101" s="63"/>
      <c r="C101" s="12"/>
      <c r="D101" s="12"/>
      <c r="E101" s="8" t="s">
        <v>147</v>
      </c>
      <c r="F101" s="19" t="s">
        <v>148</v>
      </c>
      <c r="G101" s="8" t="s">
        <v>147</v>
      </c>
      <c r="H101" s="19" t="s">
        <v>148</v>
      </c>
      <c r="I101" s="8" t="s">
        <v>147</v>
      </c>
      <c r="J101" s="19" t="s">
        <v>148</v>
      </c>
      <c r="K101" s="20" t="s">
        <v>147</v>
      </c>
      <c r="L101" s="19" t="s">
        <v>148</v>
      </c>
    </row>
    <row r="102" spans="8:8" s="7" ht="13.5" customFormat="1">
      <c r="A102" s="64">
        <v>2.0</v>
      </c>
      <c r="B102" s="65" t="s">
        <v>117</v>
      </c>
      <c r="C102" s="66" t="s">
        <v>6</v>
      </c>
      <c r="D102" s="23" t="s">
        <v>7</v>
      </c>
      <c r="E102" s="23">
        <v>3.0</v>
      </c>
      <c r="F102" s="24">
        <f t="shared" si="75" ref="F102:F108">E102*2.5</f>
        <v>7.5</v>
      </c>
      <c r="G102" s="23">
        <v>3.0</v>
      </c>
      <c r="H102" s="24">
        <f t="shared" si="76" ref="H102:H108">G102*2.5</f>
        <v>7.5</v>
      </c>
      <c r="I102" s="23">
        <v>6.0</v>
      </c>
      <c r="J102" s="24">
        <f t="shared" si="77" ref="J102:J108">I102*2.5</f>
        <v>15.0</v>
      </c>
      <c r="K102" s="103">
        <f t="shared" si="78" ref="K102:K108">E102+G102+I102</f>
        <v>12.0</v>
      </c>
      <c r="L102" s="103">
        <f t="shared" si="79" ref="L102:L108">F102+H102+J102</f>
        <v>30.0</v>
      </c>
    </row>
    <row r="103" spans="8:8" s="7" ht="13.5" customFormat="1">
      <c r="A103" s="64"/>
      <c r="B103" s="65"/>
      <c r="C103" s="66"/>
      <c r="D103" s="23" t="s">
        <v>8</v>
      </c>
      <c r="E103" s="23">
        <v>3.0</v>
      </c>
      <c r="F103" s="24">
        <f t="shared" si="75"/>
        <v>7.5</v>
      </c>
      <c r="G103" s="23">
        <v>4.0</v>
      </c>
      <c r="H103" s="24">
        <f t="shared" si="76"/>
        <v>10.0</v>
      </c>
      <c r="I103" s="23">
        <v>5.0</v>
      </c>
      <c r="J103" s="24">
        <f t="shared" si="77"/>
        <v>12.5</v>
      </c>
      <c r="K103" s="103">
        <f t="shared" si="78"/>
        <v>12.0</v>
      </c>
      <c r="L103" s="103">
        <f t="shared" si="79"/>
        <v>30.0</v>
      </c>
    </row>
    <row r="104" spans="8:8" s="7" ht="13.5" customFormat="1">
      <c r="A104" s="64"/>
      <c r="B104" s="65"/>
      <c r="C104" s="66"/>
      <c r="D104" s="23" t="s">
        <v>11</v>
      </c>
      <c r="E104" s="23">
        <v>3.0</v>
      </c>
      <c r="F104" s="24">
        <f t="shared" si="75"/>
        <v>7.5</v>
      </c>
      <c r="G104" s="23">
        <v>4.0</v>
      </c>
      <c r="H104" s="24">
        <f t="shared" si="76"/>
        <v>10.0</v>
      </c>
      <c r="I104" s="23">
        <v>5.0</v>
      </c>
      <c r="J104" s="24">
        <f t="shared" si="77"/>
        <v>12.5</v>
      </c>
      <c r="K104" s="103">
        <f t="shared" si="78"/>
        <v>12.0</v>
      </c>
      <c r="L104" s="103">
        <f t="shared" si="79"/>
        <v>30.0</v>
      </c>
    </row>
    <row r="105" spans="8:8" s="7" ht="13.5" customFormat="1">
      <c r="A105" s="64"/>
      <c r="B105" s="65"/>
      <c r="C105" s="67" t="s">
        <v>123</v>
      </c>
      <c r="D105" s="23" t="s">
        <v>7</v>
      </c>
      <c r="E105" s="23">
        <v>3.0</v>
      </c>
      <c r="F105" s="24">
        <f t="shared" si="75"/>
        <v>7.5</v>
      </c>
      <c r="G105" s="23">
        <v>4.0</v>
      </c>
      <c r="H105" s="24">
        <f t="shared" si="76"/>
        <v>10.0</v>
      </c>
      <c r="I105" s="23">
        <v>5.0</v>
      </c>
      <c r="J105" s="24">
        <f t="shared" si="77"/>
        <v>12.5</v>
      </c>
      <c r="K105" s="103">
        <f t="shared" si="78"/>
        <v>12.0</v>
      </c>
      <c r="L105" s="103">
        <f t="shared" si="79"/>
        <v>30.0</v>
      </c>
    </row>
    <row r="106" spans="8:8" s="7" ht="13.5" customFormat="1">
      <c r="A106" s="64"/>
      <c r="B106" s="65"/>
      <c r="C106" s="67" t="s">
        <v>187</v>
      </c>
      <c r="D106" s="23" t="s">
        <v>8</v>
      </c>
      <c r="E106" s="23">
        <v>4.0</v>
      </c>
      <c r="F106" s="24">
        <f t="shared" si="75"/>
        <v>10.0</v>
      </c>
      <c r="G106" s="23">
        <v>3.0</v>
      </c>
      <c r="H106" s="24">
        <f t="shared" si="76"/>
        <v>7.5</v>
      </c>
      <c r="I106" s="23">
        <v>4.0</v>
      </c>
      <c r="J106" s="24">
        <f t="shared" si="77"/>
        <v>10.0</v>
      </c>
      <c r="K106" s="103">
        <f t="shared" si="78"/>
        <v>11.0</v>
      </c>
      <c r="L106" s="103">
        <f t="shared" si="79"/>
        <v>27.5</v>
      </c>
    </row>
    <row r="107" spans="8:8" s="7" ht="13.5" customFormat="1">
      <c r="A107" s="64"/>
      <c r="B107" s="65"/>
      <c r="C107" s="67" t="s">
        <v>112</v>
      </c>
      <c r="D107" s="23" t="s">
        <v>113</v>
      </c>
      <c r="E107" s="23">
        <v>4.0</v>
      </c>
      <c r="F107" s="24">
        <f t="shared" si="75"/>
        <v>10.0</v>
      </c>
      <c r="G107" s="23">
        <v>3.0</v>
      </c>
      <c r="H107" s="24">
        <f t="shared" si="76"/>
        <v>7.5</v>
      </c>
      <c r="I107" s="23">
        <v>4.0</v>
      </c>
      <c r="J107" s="24">
        <f t="shared" si="77"/>
        <v>10.0</v>
      </c>
      <c r="K107" s="103">
        <f t="shared" si="78"/>
        <v>11.0</v>
      </c>
      <c r="L107" s="103">
        <f t="shared" si="79"/>
        <v>27.5</v>
      </c>
    </row>
    <row r="108" spans="8:8" s="7" ht="13.5" customFormat="1">
      <c r="A108" s="64"/>
      <c r="B108" s="65"/>
      <c r="C108" s="67" t="s">
        <v>190</v>
      </c>
      <c r="D108" s="23" t="s">
        <v>15</v>
      </c>
      <c r="E108" s="23">
        <v>4.0</v>
      </c>
      <c r="F108" s="24">
        <f t="shared" si="75"/>
        <v>10.0</v>
      </c>
      <c r="G108" s="23">
        <v>3.0</v>
      </c>
      <c r="H108" s="24">
        <f t="shared" si="76"/>
        <v>7.5</v>
      </c>
      <c r="I108" s="23">
        <v>4.0</v>
      </c>
      <c r="J108" s="24">
        <f t="shared" si="77"/>
        <v>10.0</v>
      </c>
      <c r="K108" s="103">
        <f t="shared" si="78"/>
        <v>11.0</v>
      </c>
      <c r="L108" s="103">
        <f t="shared" si="79"/>
        <v>27.5</v>
      </c>
    </row>
    <row r="109" spans="8:8" s="7" ht="13.5" customFormat="1">
      <c r="A109" s="64"/>
      <c r="B109" s="9" t="s">
        <v>178</v>
      </c>
      <c r="C109" s="12" t="s">
        <v>18</v>
      </c>
      <c r="D109" s="12"/>
      <c r="E109" s="8">
        <f t="shared" si="80" ref="E109:J109">SUM(E102:E108)</f>
        <v>24.0</v>
      </c>
      <c r="F109" s="19">
        <f t="shared" si="80"/>
        <v>60.0</v>
      </c>
      <c r="G109" s="8">
        <f t="shared" si="80"/>
        <v>24.0</v>
      </c>
      <c r="H109" s="24">
        <f t="shared" si="81" ref="H109">G109*2.5</f>
        <v>60.0</v>
      </c>
      <c r="I109" s="8">
        <f t="shared" si="80"/>
        <v>33.0</v>
      </c>
      <c r="J109" s="19">
        <f t="shared" si="80"/>
        <v>82.5</v>
      </c>
      <c r="K109" s="68">
        <f>E109+G109+I109</f>
        <v>81.0</v>
      </c>
      <c r="L109" s="19">
        <f>F109+H109+J109</f>
        <v>202.5</v>
      </c>
    </row>
    <row r="110" spans="8:8" s="97" ht="13.5" customFormat="1">
      <c r="B110" s="98"/>
      <c r="C110" s="109"/>
      <c r="D110" s="99"/>
      <c r="E110" s="99">
        <v>24.0</v>
      </c>
      <c r="F110" s="100">
        <v>60.0</v>
      </c>
      <c r="G110" s="99">
        <v>24.0</v>
      </c>
      <c r="H110" s="100">
        <v>60.0</v>
      </c>
      <c r="I110" s="99">
        <v>33.0</v>
      </c>
      <c r="J110" s="100">
        <v>82.5</v>
      </c>
      <c r="K110" s="110">
        <f>E110+G110+I110</f>
        <v>81.0</v>
      </c>
      <c r="L110" s="110">
        <f>F110+H110+J110</f>
        <v>202.5</v>
      </c>
      <c r="N110" s="97">
        <f>E110-E109</f>
        <v>0.0</v>
      </c>
      <c r="O110" s="97">
        <f t="shared" si="82" ref="O110">F110-F109</f>
        <v>0.0</v>
      </c>
      <c r="P110" s="97">
        <f t="shared" si="83" ref="P110">G110-G109</f>
        <v>0.0</v>
      </c>
      <c r="Q110" s="97">
        <f t="shared" si="84" ref="Q110">H110-H109</f>
        <v>0.0</v>
      </c>
      <c r="R110" s="97">
        <f t="shared" si="85" ref="R110">I110-I109</f>
        <v>0.0</v>
      </c>
      <c r="S110" s="97">
        <f t="shared" si="86" ref="S110">J110-J109</f>
        <v>0.0</v>
      </c>
      <c r="T110" s="97">
        <f t="shared" si="87" ref="T110">K110-K109</f>
        <v>0.0</v>
      </c>
      <c r="U110" s="97">
        <f>L110-L109</f>
        <v>0.0</v>
      </c>
    </row>
    <row r="111" spans="8:8">
      <c r="C111" s="111"/>
      <c r="D111" s="48"/>
      <c r="E111" s="48"/>
      <c r="F111" s="49"/>
      <c r="G111" s="48"/>
      <c r="H111" s="49"/>
      <c r="I111" s="48"/>
      <c r="J111" s="49"/>
      <c r="K111" s="112"/>
    </row>
    <row r="112" spans="8:8" s="7" ht="13.5" customFormat="1">
      <c r="A112" s="8" t="s">
        <v>0</v>
      </c>
      <c r="B112" s="50" t="s">
        <v>151</v>
      </c>
      <c r="C112" s="51" t="s">
        <v>152</v>
      </c>
      <c r="D112" s="51" t="s">
        <v>3</v>
      </c>
      <c r="E112" s="10" t="s">
        <v>98</v>
      </c>
      <c r="F112" s="11"/>
      <c r="G112" s="10" t="s">
        <v>99</v>
      </c>
      <c r="H112" s="11"/>
      <c r="I112" s="10" t="s">
        <v>100</v>
      </c>
      <c r="J112" s="11"/>
      <c r="K112" s="12" t="s">
        <v>4</v>
      </c>
      <c r="L112" s="12"/>
    </row>
    <row r="113" spans="8:8" s="7" ht="13.5" customFormat="1">
      <c r="A113" s="17"/>
      <c r="B113" s="75"/>
      <c r="C113" s="53"/>
      <c r="D113" s="53"/>
      <c r="E113" s="8" t="s">
        <v>147</v>
      </c>
      <c r="F113" s="19" t="s">
        <v>148</v>
      </c>
      <c r="G113" s="8" t="s">
        <v>147</v>
      </c>
      <c r="H113" s="19" t="s">
        <v>148</v>
      </c>
      <c r="I113" s="8" t="s">
        <v>147</v>
      </c>
      <c r="J113" s="19" t="s">
        <v>148</v>
      </c>
      <c r="K113" s="20" t="s">
        <v>147</v>
      </c>
      <c r="L113" s="19" t="s">
        <v>148</v>
      </c>
    </row>
    <row r="114" spans="8:8" s="7" ht="13.5" customFormat="1" customHeight="1">
      <c r="A114" s="26">
        <v>3.0</v>
      </c>
      <c r="B114" s="21" t="s">
        <v>19</v>
      </c>
      <c r="C114" s="66" t="s">
        <v>180</v>
      </c>
      <c r="D114" s="23" t="s">
        <v>19</v>
      </c>
      <c r="E114" s="23">
        <v>7.0</v>
      </c>
      <c r="F114" s="24">
        <f>E114*2.5</f>
        <v>17.5</v>
      </c>
      <c r="G114" s="23">
        <v>6.0</v>
      </c>
      <c r="H114" s="24">
        <f t="shared" si="88" ref="H114:H117">G114*2.5</f>
        <v>15.0</v>
      </c>
      <c r="I114" s="23">
        <v>8.0</v>
      </c>
      <c r="J114" s="24">
        <f t="shared" si="89" ref="J114:J117">I114*2.5</f>
        <v>20.0</v>
      </c>
      <c r="K114" s="103">
        <f t="shared" si="90" ref="K114:K117">E114+G114+I114</f>
        <v>21.0</v>
      </c>
      <c r="L114" s="103">
        <f t="shared" si="91" ref="L114:L117">F114+H114+J114</f>
        <v>52.5</v>
      </c>
    </row>
    <row r="115" spans="8:8" s="7" ht="15.0" customFormat="1" customHeight="1">
      <c r="A115" s="29"/>
      <c r="B115" s="27"/>
      <c r="C115" s="66"/>
      <c r="D115" s="23" t="s">
        <v>20</v>
      </c>
      <c r="E115" s="23">
        <v>6.0</v>
      </c>
      <c r="F115" s="24">
        <f t="shared" si="92" ref="F115:F117">E115*2.5</f>
        <v>15.0</v>
      </c>
      <c r="G115" s="23">
        <v>7.0</v>
      </c>
      <c r="H115" s="24">
        <f t="shared" si="88"/>
        <v>17.5</v>
      </c>
      <c r="I115" s="23">
        <v>8.0</v>
      </c>
      <c r="J115" s="24">
        <f t="shared" si="89"/>
        <v>20.0</v>
      </c>
      <c r="K115" s="103">
        <f t="shared" si="90"/>
        <v>21.0</v>
      </c>
      <c r="L115" s="103">
        <f t="shared" si="91"/>
        <v>52.5</v>
      </c>
    </row>
    <row r="116" spans="8:8" s="7" ht="15.0" customFormat="1" customHeight="1">
      <c r="A116" s="29"/>
      <c r="B116" s="27"/>
      <c r="C116" s="67" t="s">
        <v>6</v>
      </c>
      <c r="D116" s="23" t="s">
        <v>168</v>
      </c>
      <c r="E116" s="23">
        <v>6.0</v>
      </c>
      <c r="F116" s="24">
        <f t="shared" si="92"/>
        <v>15.0</v>
      </c>
      <c r="G116" s="23">
        <v>6.0</v>
      </c>
      <c r="H116" s="24">
        <f t="shared" si="88"/>
        <v>15.0</v>
      </c>
      <c r="I116" s="23">
        <v>9.0</v>
      </c>
      <c r="J116" s="24">
        <f t="shared" si="89"/>
        <v>22.5</v>
      </c>
      <c r="K116" s="103">
        <f t="shared" si="90"/>
        <v>21.0</v>
      </c>
      <c r="L116" s="103">
        <f t="shared" si="91"/>
        <v>52.5</v>
      </c>
    </row>
    <row r="117" spans="8:8" s="7" ht="15.0" customFormat="1" customHeight="1">
      <c r="A117" s="29"/>
      <c r="B117" s="33"/>
      <c r="C117" s="67" t="s">
        <v>96</v>
      </c>
      <c r="D117" s="23" t="s">
        <v>19</v>
      </c>
      <c r="E117" s="23">
        <v>6.0</v>
      </c>
      <c r="F117" s="24">
        <f t="shared" si="92"/>
        <v>15.0</v>
      </c>
      <c r="G117" s="23">
        <v>6.0</v>
      </c>
      <c r="H117" s="24">
        <f t="shared" si="88"/>
        <v>15.0</v>
      </c>
      <c r="I117" s="23">
        <v>9.0</v>
      </c>
      <c r="J117" s="24">
        <f t="shared" si="89"/>
        <v>22.5</v>
      </c>
      <c r="K117" s="103">
        <f t="shared" si="90"/>
        <v>21.0</v>
      </c>
      <c r="L117" s="103">
        <f t="shared" si="91"/>
        <v>52.5</v>
      </c>
    </row>
    <row r="118" spans="8:8" s="7" ht="13.5" customFormat="1">
      <c r="A118" s="35"/>
      <c r="B118" s="9" t="s">
        <v>121</v>
      </c>
      <c r="C118" s="10" t="s">
        <v>18</v>
      </c>
      <c r="D118" s="11"/>
      <c r="E118" s="8">
        <f t="shared" si="93" ref="E118:L118">SUM(E114:E117)</f>
        <v>25.0</v>
      </c>
      <c r="F118" s="19">
        <f t="shared" si="93"/>
        <v>62.5</v>
      </c>
      <c r="G118" s="8">
        <f t="shared" si="93"/>
        <v>25.0</v>
      </c>
      <c r="H118" s="19">
        <f t="shared" si="93"/>
        <v>62.5</v>
      </c>
      <c r="I118" s="8">
        <f t="shared" si="93"/>
        <v>34.0</v>
      </c>
      <c r="J118" s="19">
        <f t="shared" si="93"/>
        <v>85.0</v>
      </c>
      <c r="K118" s="68">
        <f t="shared" si="93"/>
        <v>84.0</v>
      </c>
      <c r="L118" s="19">
        <f t="shared" si="93"/>
        <v>210.0</v>
      </c>
    </row>
    <row r="119" spans="8:8" s="97" ht="13.5" customFormat="1">
      <c r="A119" s="113"/>
      <c r="B119" s="114"/>
      <c r="C119" s="115"/>
      <c r="D119" s="115"/>
      <c r="E119" s="99">
        <v>25.0</v>
      </c>
      <c r="F119" s="100">
        <v>62.5</v>
      </c>
      <c r="G119" s="99">
        <v>25.0</v>
      </c>
      <c r="H119" s="100">
        <v>62.5</v>
      </c>
      <c r="I119" s="99">
        <v>34.0</v>
      </c>
      <c r="J119" s="100">
        <v>85.0</v>
      </c>
      <c r="K119" s="103">
        <f>E119+G119+I119</f>
        <v>84.0</v>
      </c>
      <c r="L119" s="103">
        <f>F119+H119+J119</f>
        <v>210.0</v>
      </c>
      <c r="N119" s="97">
        <f>E119-E118</f>
        <v>0.0</v>
      </c>
      <c r="O119" s="97">
        <f t="shared" si="94" ref="O119">F119-F118</f>
        <v>0.0</v>
      </c>
      <c r="P119" s="97">
        <f t="shared" si="95" ref="P119">G119-G118</f>
        <v>0.0</v>
      </c>
      <c r="Q119" s="97">
        <f t="shared" si="96" ref="Q119">H119-H118</f>
        <v>0.0</v>
      </c>
      <c r="R119" s="97">
        <f t="shared" si="97" ref="R119">I119-I118</f>
        <v>0.0</v>
      </c>
      <c r="S119" s="97">
        <f t="shared" si="98" ref="S119">J119-J118</f>
        <v>0.0</v>
      </c>
      <c r="T119" s="97">
        <f t="shared" si="99" ref="T119">K119-K118</f>
        <v>0.0</v>
      </c>
      <c r="U119" s="97">
        <f>L119-L118</f>
        <v>0.0</v>
      </c>
    </row>
    <row r="120" spans="8:8">
      <c r="A120" s="116"/>
      <c r="B120" s="117"/>
      <c r="C120" s="118"/>
      <c r="D120" s="118"/>
      <c r="E120" s="118"/>
      <c r="F120" s="119"/>
      <c r="G120" s="118"/>
      <c r="H120" s="119"/>
      <c r="I120" s="118"/>
      <c r="J120" s="119"/>
      <c r="K120" s="120"/>
    </row>
    <row r="121" spans="8:8" s="7" ht="13.5" customFormat="1">
      <c r="A121" s="8" t="s">
        <v>0</v>
      </c>
      <c r="B121" s="63" t="s">
        <v>151</v>
      </c>
      <c r="C121" s="12" t="s">
        <v>152</v>
      </c>
      <c r="D121" s="12" t="s">
        <v>3</v>
      </c>
      <c r="E121" s="12" t="s">
        <v>98</v>
      </c>
      <c r="F121" s="12"/>
      <c r="G121" s="12" t="s">
        <v>99</v>
      </c>
      <c r="H121" s="12"/>
      <c r="I121" s="12" t="s">
        <v>100</v>
      </c>
      <c r="J121" s="12"/>
      <c r="K121" s="12" t="s">
        <v>4</v>
      </c>
      <c r="L121" s="12"/>
    </row>
    <row r="122" spans="8:8" s="7" ht="13.5" customFormat="1">
      <c r="A122" s="17"/>
      <c r="B122" s="63"/>
      <c r="C122" s="12"/>
      <c r="D122" s="12"/>
      <c r="E122" s="8" t="s">
        <v>147</v>
      </c>
      <c r="F122" s="19" t="s">
        <v>148</v>
      </c>
      <c r="G122" s="8" t="s">
        <v>147</v>
      </c>
      <c r="H122" s="19" t="s">
        <v>148</v>
      </c>
      <c r="I122" s="8" t="s">
        <v>147</v>
      </c>
      <c r="J122" s="19" t="s">
        <v>148</v>
      </c>
      <c r="K122" s="20" t="s">
        <v>147</v>
      </c>
      <c r="L122" s="19" t="s">
        <v>148</v>
      </c>
    </row>
    <row r="123" spans="8:8" s="7" ht="13.5" customFormat="1">
      <c r="A123" s="26">
        <v>4.0</v>
      </c>
      <c r="B123" s="9" t="s">
        <v>21</v>
      </c>
      <c r="C123" s="23" t="s">
        <v>6</v>
      </c>
      <c r="D123" s="23" t="s">
        <v>21</v>
      </c>
      <c r="E123" s="20">
        <v>6.0</v>
      </c>
      <c r="F123" s="91">
        <v>15.0</v>
      </c>
      <c r="G123" s="20">
        <v>6.0</v>
      </c>
      <c r="H123" s="91">
        <v>15.0</v>
      </c>
      <c r="I123" s="20">
        <v>8.0</v>
      </c>
      <c r="J123" s="91">
        <v>20.0</v>
      </c>
      <c r="K123" s="103">
        <f>E123+G123+I123</f>
        <v>20.0</v>
      </c>
      <c r="L123" s="103">
        <f>F123+H123+J123</f>
        <v>50.0</v>
      </c>
    </row>
    <row r="124" spans="8:8" s="7" ht="13.5" customFormat="1">
      <c r="A124" s="35"/>
      <c r="B124" s="9" t="s">
        <v>120</v>
      </c>
      <c r="C124" s="12" t="s">
        <v>18</v>
      </c>
      <c r="D124" s="12"/>
      <c r="E124" s="8">
        <f t="shared" si="100" ref="E124:J124">SUM(E123)</f>
        <v>6.0</v>
      </c>
      <c r="F124" s="19">
        <f t="shared" si="100"/>
        <v>15.0</v>
      </c>
      <c r="G124" s="8">
        <f t="shared" si="100"/>
        <v>6.0</v>
      </c>
      <c r="H124" s="19">
        <f t="shared" si="100"/>
        <v>15.0</v>
      </c>
      <c r="I124" s="8">
        <f t="shared" si="100"/>
        <v>8.0</v>
      </c>
      <c r="J124" s="19">
        <f t="shared" si="100"/>
        <v>20.0</v>
      </c>
      <c r="K124" s="68">
        <f t="shared" si="101" ref="K124:L124">E124+G124+I124</f>
        <v>20.0</v>
      </c>
      <c r="L124" s="19">
        <f t="shared" si="101"/>
        <v>50.0</v>
      </c>
    </row>
    <row r="125" spans="8:8" s="93" ht="13.5" customFormat="1">
      <c r="B125" s="94"/>
      <c r="E125" s="121">
        <v>6.0</v>
      </c>
      <c r="F125" s="122">
        <v>15.0</v>
      </c>
      <c r="G125" s="121">
        <v>6.0</v>
      </c>
      <c r="H125" s="122">
        <v>15.0</v>
      </c>
      <c r="I125" s="121">
        <v>8.0</v>
      </c>
      <c r="J125" s="122">
        <v>20.0</v>
      </c>
      <c r="K125" s="103">
        <f>E125+G125+I125</f>
        <v>20.0</v>
      </c>
      <c r="L125" s="103">
        <f>F125+H125+J125</f>
        <v>50.0</v>
      </c>
      <c r="N125" s="93">
        <f>E125-E124</f>
        <v>0.0</v>
      </c>
      <c r="O125" s="108">
        <f>F125-F124</f>
        <v>0.0</v>
      </c>
      <c r="P125" s="93">
        <f t="shared" si="102" ref="P125">G125-G124</f>
        <v>0.0</v>
      </c>
      <c r="Q125" s="93">
        <f t="shared" si="103" ref="Q125">H125-H124</f>
        <v>0.0</v>
      </c>
      <c r="R125" s="93">
        <f t="shared" si="104" ref="R125">I125-I124</f>
        <v>0.0</v>
      </c>
      <c r="S125" s="93">
        <f t="shared" si="105" ref="S125">J125-J124</f>
        <v>0.0</v>
      </c>
      <c r="T125" s="93">
        <f t="shared" si="106" ref="T125">K125-K124</f>
        <v>0.0</v>
      </c>
      <c r="U125" s="93">
        <f>L125-L124</f>
        <v>0.0</v>
      </c>
    </row>
    <row r="127" spans="8:8" s="7" ht="13.5" customFormat="1">
      <c r="A127" s="8" t="s">
        <v>0</v>
      </c>
      <c r="B127" s="50" t="s">
        <v>151</v>
      </c>
      <c r="C127" s="51" t="s">
        <v>152</v>
      </c>
      <c r="D127" s="51" t="s">
        <v>3</v>
      </c>
      <c r="E127" s="10" t="s">
        <v>98</v>
      </c>
      <c r="F127" s="11"/>
      <c r="G127" s="10" t="s">
        <v>99</v>
      </c>
      <c r="H127" s="11"/>
      <c r="I127" s="10" t="s">
        <v>100</v>
      </c>
      <c r="J127" s="11"/>
      <c r="K127" s="12" t="s">
        <v>4</v>
      </c>
      <c r="L127" s="12"/>
    </row>
    <row r="128" spans="8:8" s="7" ht="13.5" customFormat="1">
      <c r="A128" s="17"/>
      <c r="B128" s="75"/>
      <c r="C128" s="53"/>
      <c r="D128" s="53"/>
      <c r="E128" s="8" t="s">
        <v>147</v>
      </c>
      <c r="F128" s="19" t="s">
        <v>148</v>
      </c>
      <c r="G128" s="8" t="s">
        <v>147</v>
      </c>
      <c r="H128" s="19" t="s">
        <v>148</v>
      </c>
      <c r="I128" s="8" t="s">
        <v>147</v>
      </c>
      <c r="J128" s="19" t="s">
        <v>148</v>
      </c>
      <c r="K128" s="20" t="s">
        <v>147</v>
      </c>
      <c r="L128" s="19" t="s">
        <v>148</v>
      </c>
    </row>
    <row r="129" spans="8:8" s="7" ht="13.5" customFormat="1">
      <c r="A129" s="26">
        <v>5.0</v>
      </c>
      <c r="B129" s="76" t="s">
        <v>22</v>
      </c>
      <c r="C129" s="66" t="s">
        <v>180</v>
      </c>
      <c r="D129" s="23" t="s">
        <v>22</v>
      </c>
      <c r="E129" s="23">
        <v>9.0</v>
      </c>
      <c r="F129" s="24">
        <f>E129*2.5</f>
        <v>22.5</v>
      </c>
      <c r="G129" s="23">
        <v>8.0</v>
      </c>
      <c r="H129" s="24">
        <f t="shared" si="107" ref="H129:H132">G129*2.5</f>
        <v>20.0</v>
      </c>
      <c r="I129" s="23">
        <v>11.0</v>
      </c>
      <c r="J129" s="24">
        <f t="shared" si="108" ref="J129:J132">I129*2.5</f>
        <v>27.5</v>
      </c>
      <c r="K129" s="123">
        <f t="shared" si="109" ref="K129:K132">E129+G129+I129</f>
        <v>28.0</v>
      </c>
      <c r="L129" s="123">
        <f t="shared" si="110" ref="L129:L132">F129+H129+J129</f>
        <v>70.0</v>
      </c>
    </row>
    <row r="130" spans="8:8" s="7" ht="13.5" customFormat="1">
      <c r="A130" s="29"/>
      <c r="B130" s="77"/>
      <c r="C130" s="66"/>
      <c r="D130" s="32" t="s">
        <v>23</v>
      </c>
      <c r="E130" s="23">
        <v>8.0</v>
      </c>
      <c r="F130" s="24">
        <f t="shared" si="111" ref="F130:F132">E130*2.5</f>
        <v>20.0</v>
      </c>
      <c r="G130" s="23">
        <v>8.0</v>
      </c>
      <c r="H130" s="24">
        <f t="shared" si="107"/>
        <v>20.0</v>
      </c>
      <c r="I130" s="23">
        <v>11.0</v>
      </c>
      <c r="J130" s="24">
        <f t="shared" si="108"/>
        <v>27.5</v>
      </c>
      <c r="K130" s="123">
        <f t="shared" si="109"/>
        <v>27.0</v>
      </c>
      <c r="L130" s="123">
        <f t="shared" si="110"/>
        <v>67.5</v>
      </c>
    </row>
    <row r="131" spans="8:8" s="7" ht="13.5" customFormat="1">
      <c r="A131" s="29"/>
      <c r="B131" s="77"/>
      <c r="C131" s="67" t="s">
        <v>6</v>
      </c>
      <c r="D131" s="23" t="s">
        <v>22</v>
      </c>
      <c r="E131" s="23">
        <v>8.0</v>
      </c>
      <c r="F131" s="24">
        <f t="shared" si="111"/>
        <v>20.0</v>
      </c>
      <c r="G131" s="23">
        <v>9.0</v>
      </c>
      <c r="H131" s="24">
        <f t="shared" si="107"/>
        <v>22.5</v>
      </c>
      <c r="I131" s="23">
        <v>11.0</v>
      </c>
      <c r="J131" s="24">
        <f t="shared" si="108"/>
        <v>27.5</v>
      </c>
      <c r="K131" s="123">
        <f t="shared" si="109"/>
        <v>28.0</v>
      </c>
      <c r="L131" s="123">
        <f t="shared" si="110"/>
        <v>70.0</v>
      </c>
    </row>
    <row r="132" spans="8:8" s="7" ht="13.5" customFormat="1">
      <c r="A132" s="29"/>
      <c r="B132" s="79"/>
      <c r="C132" s="23" t="s">
        <v>25</v>
      </c>
      <c r="D132" s="32" t="s">
        <v>22</v>
      </c>
      <c r="E132" s="23">
        <v>8.0</v>
      </c>
      <c r="F132" s="24">
        <f t="shared" si="111"/>
        <v>20.0</v>
      </c>
      <c r="G132" s="23">
        <v>8.0</v>
      </c>
      <c r="H132" s="24">
        <f t="shared" si="107"/>
        <v>20.0</v>
      </c>
      <c r="I132" s="23">
        <v>11.0</v>
      </c>
      <c r="J132" s="24">
        <f t="shared" si="108"/>
        <v>27.5</v>
      </c>
      <c r="K132" s="123">
        <f t="shared" si="109"/>
        <v>27.0</v>
      </c>
      <c r="L132" s="123">
        <f t="shared" si="110"/>
        <v>67.5</v>
      </c>
    </row>
    <row r="133" spans="8:8" s="7" ht="13.5" customFormat="1">
      <c r="A133" s="35"/>
      <c r="B133" s="9" t="s">
        <v>121</v>
      </c>
      <c r="C133" s="124" t="s">
        <v>18</v>
      </c>
      <c r="D133" s="124"/>
      <c r="E133" s="8">
        <f t="shared" si="112" ref="E133:J133">SUM(E129:E132)</f>
        <v>33.0</v>
      </c>
      <c r="F133" s="19">
        <f t="shared" si="112"/>
        <v>82.5</v>
      </c>
      <c r="G133" s="8">
        <f t="shared" si="112"/>
        <v>33.0</v>
      </c>
      <c r="H133" s="19">
        <f t="shared" si="112"/>
        <v>82.5</v>
      </c>
      <c r="I133" s="8">
        <f t="shared" si="112"/>
        <v>44.0</v>
      </c>
      <c r="J133" s="19">
        <f t="shared" si="112"/>
        <v>110.0</v>
      </c>
      <c r="K133" s="68">
        <f t="shared" si="113" ref="K133:L133">E133+G133+I133</f>
        <v>110.0</v>
      </c>
      <c r="L133" s="19">
        <f t="shared" si="113"/>
        <v>275.0</v>
      </c>
    </row>
    <row r="134" spans="8:8" s="97" ht="13.5" customFormat="1">
      <c r="B134" s="98"/>
      <c r="E134" s="97">
        <v>33.0</v>
      </c>
      <c r="F134" s="125">
        <v>82.5</v>
      </c>
      <c r="G134" s="97">
        <v>33.0</v>
      </c>
      <c r="H134" s="125">
        <v>82.5</v>
      </c>
      <c r="I134" s="97">
        <v>44.0</v>
      </c>
      <c r="J134" s="125">
        <v>110.0</v>
      </c>
      <c r="K134" s="126">
        <f>E134+G134+I134</f>
        <v>110.0</v>
      </c>
      <c r="L134" s="126">
        <f>F134+H134+J134</f>
        <v>275.0</v>
      </c>
      <c r="N134" s="97">
        <f>E134-E133</f>
        <v>0.0</v>
      </c>
      <c r="O134" s="97">
        <f t="shared" si="114" ref="O134">F134-F133</f>
        <v>0.0</v>
      </c>
      <c r="P134" s="97">
        <f t="shared" si="115" ref="P134">G134-G133</f>
        <v>0.0</v>
      </c>
      <c r="Q134" s="97">
        <f t="shared" si="116" ref="Q134">H134-H133</f>
        <v>0.0</v>
      </c>
      <c r="R134" s="97">
        <f t="shared" si="117" ref="R134">I134-I133</f>
        <v>0.0</v>
      </c>
      <c r="S134" s="97">
        <f t="shared" si="118" ref="S134">J134-J133</f>
        <v>0.0</v>
      </c>
      <c r="T134" s="97">
        <f t="shared" si="119" ref="T134">K134-K133</f>
        <v>0.0</v>
      </c>
      <c r="U134" s="97">
        <f>L134-L133</f>
        <v>0.0</v>
      </c>
    </row>
    <row r="136" spans="8:8" s="7" ht="13.5" customFormat="1">
      <c r="A136" s="8" t="s">
        <v>0</v>
      </c>
      <c r="B136" s="50" t="s">
        <v>151</v>
      </c>
      <c r="C136" s="51" t="s">
        <v>152</v>
      </c>
      <c r="D136" s="51" t="s">
        <v>3</v>
      </c>
      <c r="E136" s="10" t="s">
        <v>98</v>
      </c>
      <c r="F136" s="11"/>
      <c r="G136" s="10" t="s">
        <v>99</v>
      </c>
      <c r="H136" s="11"/>
      <c r="I136" s="10" t="s">
        <v>100</v>
      </c>
      <c r="J136" s="11"/>
      <c r="K136" s="12" t="s">
        <v>4</v>
      </c>
      <c r="L136" s="12"/>
    </row>
    <row r="137" spans="8:8" s="7" ht="13.5" customFormat="1">
      <c r="A137" s="17"/>
      <c r="B137" s="75"/>
      <c r="C137" s="53"/>
      <c r="D137" s="53"/>
      <c r="E137" s="8" t="s">
        <v>147</v>
      </c>
      <c r="F137" s="19" t="s">
        <v>148</v>
      </c>
      <c r="G137" s="8" t="s">
        <v>147</v>
      </c>
      <c r="H137" s="19" t="s">
        <v>148</v>
      </c>
      <c r="I137" s="8" t="s">
        <v>147</v>
      </c>
      <c r="J137" s="19" t="s">
        <v>148</v>
      </c>
      <c r="K137" s="20" t="s">
        <v>147</v>
      </c>
      <c r="L137" s="19" t="s">
        <v>148</v>
      </c>
    </row>
    <row r="138" spans="8:8" s="7" ht="13.5" customFormat="1">
      <c r="A138" s="26">
        <v>6.0</v>
      </c>
      <c r="B138" s="9" t="s">
        <v>24</v>
      </c>
      <c r="C138" s="23" t="s">
        <v>6</v>
      </c>
      <c r="D138" s="23" t="s">
        <v>24</v>
      </c>
      <c r="E138" s="20">
        <v>4.0</v>
      </c>
      <c r="F138" s="91">
        <v>10.0</v>
      </c>
      <c r="G138" s="20">
        <v>4.0</v>
      </c>
      <c r="H138" s="91">
        <v>10.0</v>
      </c>
      <c r="I138" s="20">
        <v>4.0</v>
      </c>
      <c r="J138" s="91">
        <v>10.0</v>
      </c>
      <c r="K138" s="103">
        <f t="shared" si="120" ref="K138:L140">E138+G138+I138</f>
        <v>12.0</v>
      </c>
      <c r="L138" s="103">
        <f t="shared" si="120"/>
        <v>30.0</v>
      </c>
    </row>
    <row r="139" spans="8:8" s="7" ht="13.5" customFormat="1">
      <c r="A139" s="35"/>
      <c r="B139" s="9" t="s">
        <v>120</v>
      </c>
      <c r="C139" s="10" t="s">
        <v>18</v>
      </c>
      <c r="D139" s="11"/>
      <c r="E139" s="8">
        <f t="shared" si="121" ref="E139:J139">SUM(E138)</f>
        <v>4.0</v>
      </c>
      <c r="F139" s="19">
        <f t="shared" si="121"/>
        <v>10.0</v>
      </c>
      <c r="G139" s="8">
        <f t="shared" si="121"/>
        <v>4.0</v>
      </c>
      <c r="H139" s="19">
        <f t="shared" si="121"/>
        <v>10.0</v>
      </c>
      <c r="I139" s="8">
        <f t="shared" si="121"/>
        <v>4.0</v>
      </c>
      <c r="J139" s="19">
        <f t="shared" si="121"/>
        <v>10.0</v>
      </c>
      <c r="K139" s="68">
        <f t="shared" si="120"/>
        <v>12.0</v>
      </c>
      <c r="L139" s="19">
        <f t="shared" si="120"/>
        <v>30.0</v>
      </c>
      <c r="N139" s="7">
        <f>E140-E139</f>
        <v>0.0</v>
      </c>
      <c r="O139" s="127">
        <f>F140-F139</f>
        <v>0.0</v>
      </c>
      <c r="P139" s="7">
        <f t="shared" si="122" ref="P139:U139">G140-G139</f>
        <v>0.0</v>
      </c>
      <c r="Q139" s="7">
        <f t="shared" si="122"/>
        <v>0.0</v>
      </c>
      <c r="R139" s="7">
        <f t="shared" si="122"/>
        <v>0.0</v>
      </c>
      <c r="S139" s="7">
        <f t="shared" si="122"/>
        <v>0.0</v>
      </c>
      <c r="T139" s="7">
        <f t="shared" si="122"/>
        <v>0.0</v>
      </c>
      <c r="U139" s="7">
        <f t="shared" si="122"/>
        <v>0.0</v>
      </c>
    </row>
    <row r="140" spans="8:8" s="93" ht="13.5" customFormat="1">
      <c r="B140" s="94"/>
      <c r="E140" s="93">
        <v>4.0</v>
      </c>
      <c r="F140" s="108">
        <v>10.0</v>
      </c>
      <c r="G140" s="93">
        <v>4.0</v>
      </c>
      <c r="H140" s="108">
        <v>10.0</v>
      </c>
      <c r="I140" s="93">
        <v>4.0</v>
      </c>
      <c r="J140" s="108">
        <v>10.0</v>
      </c>
      <c r="K140" s="103">
        <f t="shared" si="120"/>
        <v>12.0</v>
      </c>
      <c r="L140" s="103">
        <f t="shared" si="120"/>
        <v>30.0</v>
      </c>
    </row>
    <row r="141" spans="8:8" s="97" ht="13.5" customFormat="1">
      <c r="B141" s="98"/>
      <c r="F141" s="125"/>
      <c r="H141" s="125"/>
      <c r="J141" s="125"/>
      <c r="K141" s="126"/>
      <c r="L141" s="125"/>
    </row>
    <row r="143" spans="8:8" s="7" ht="13.5" customFormat="1">
      <c r="A143" s="8" t="s">
        <v>0</v>
      </c>
      <c r="B143" s="50" t="s">
        <v>151</v>
      </c>
      <c r="C143" s="51" t="s">
        <v>152</v>
      </c>
      <c r="D143" s="51" t="s">
        <v>3</v>
      </c>
      <c r="E143" s="10" t="s">
        <v>98</v>
      </c>
      <c r="F143" s="11"/>
      <c r="G143" s="10" t="s">
        <v>99</v>
      </c>
      <c r="H143" s="11"/>
      <c r="I143" s="10" t="s">
        <v>100</v>
      </c>
      <c r="J143" s="11"/>
      <c r="K143" s="12" t="s">
        <v>4</v>
      </c>
      <c r="L143" s="12"/>
    </row>
    <row r="144" spans="8:8" s="7" ht="13.5" customFormat="1">
      <c r="A144" s="17"/>
      <c r="B144" s="75"/>
      <c r="C144" s="53"/>
      <c r="D144" s="53"/>
      <c r="E144" s="8" t="s">
        <v>147</v>
      </c>
      <c r="F144" s="19" t="s">
        <v>148</v>
      </c>
      <c r="G144" s="8" t="s">
        <v>147</v>
      </c>
      <c r="H144" s="19" t="s">
        <v>148</v>
      </c>
      <c r="I144" s="8" t="s">
        <v>147</v>
      </c>
      <c r="J144" s="19" t="s">
        <v>148</v>
      </c>
      <c r="K144" s="20" t="s">
        <v>147</v>
      </c>
      <c r="L144" s="19" t="s">
        <v>148</v>
      </c>
    </row>
    <row r="145" spans="8:8" s="7" ht="13.5" customFormat="1">
      <c r="A145" s="26">
        <v>13.0</v>
      </c>
      <c r="B145" s="21" t="s">
        <v>56</v>
      </c>
      <c r="C145" s="23" t="s">
        <v>180</v>
      </c>
      <c r="D145" s="23" t="s">
        <v>56</v>
      </c>
      <c r="E145" s="23">
        <v>3.0</v>
      </c>
      <c r="F145" s="24">
        <f>E145*2.5</f>
        <v>7.5</v>
      </c>
      <c r="G145" s="23">
        <v>4.0</v>
      </c>
      <c r="H145" s="24">
        <f t="shared" si="123" ref="H145:H146">G145*2.5</f>
        <v>10.0</v>
      </c>
      <c r="I145" s="23">
        <v>5.0</v>
      </c>
      <c r="J145" s="24">
        <f t="shared" si="124" ref="J145:J146">I145*2.5</f>
        <v>12.5</v>
      </c>
      <c r="K145" s="103">
        <f>E145+G145+I145</f>
        <v>12.0</v>
      </c>
      <c r="L145" s="103">
        <f t="shared" si="125" ref="L145:L146">F145+H145+J145</f>
        <v>30.0</v>
      </c>
      <c r="XFD145" s="7">
        <f>SUM(A145:XFC145)</f>
        <v>97.0</v>
      </c>
    </row>
    <row r="146" spans="8:8" s="7" ht="13.5" customFormat="1">
      <c r="A146" s="29"/>
      <c r="B146" s="33"/>
      <c r="C146" s="128" t="s">
        <v>155</v>
      </c>
      <c r="D146" s="129" t="s">
        <v>56</v>
      </c>
      <c r="E146" s="23">
        <v>4.0</v>
      </c>
      <c r="F146" s="24">
        <f>E146*2.5</f>
        <v>10.0</v>
      </c>
      <c r="G146" s="23">
        <v>3.0</v>
      </c>
      <c r="H146" s="24">
        <f t="shared" si="123"/>
        <v>7.5</v>
      </c>
      <c r="I146" s="23">
        <v>4.0</v>
      </c>
      <c r="J146" s="24">
        <f t="shared" si="124"/>
        <v>10.0</v>
      </c>
      <c r="K146" s="103">
        <f t="shared" si="126" ref="K146">E146+G146+I146</f>
        <v>11.0</v>
      </c>
      <c r="L146" s="103">
        <f t="shared" si="125"/>
        <v>27.5</v>
      </c>
      <c r="XFD146" s="7">
        <f>SUM(A146:XFC146)</f>
        <v>77.0</v>
      </c>
    </row>
    <row r="147" spans="8:8" s="7" ht="13.5" customFormat="1">
      <c r="A147" s="35"/>
      <c r="B147" s="9" t="s">
        <v>119</v>
      </c>
      <c r="C147" s="10" t="s">
        <v>18</v>
      </c>
      <c r="D147" s="11"/>
      <c r="E147" s="8">
        <f t="shared" si="127" ref="E147:L147">SUM(E145:E146)</f>
        <v>7.0</v>
      </c>
      <c r="F147" s="19">
        <f t="shared" si="127"/>
        <v>17.5</v>
      </c>
      <c r="G147" s="8">
        <f t="shared" si="127"/>
        <v>7.0</v>
      </c>
      <c r="H147" s="19">
        <f t="shared" si="127"/>
        <v>17.5</v>
      </c>
      <c r="I147" s="8">
        <f t="shared" si="127"/>
        <v>9.0</v>
      </c>
      <c r="J147" s="19">
        <f t="shared" si="127"/>
        <v>22.5</v>
      </c>
      <c r="K147" s="25">
        <f>SUM(K145:K146)</f>
        <v>23.0</v>
      </c>
      <c r="L147" s="24">
        <f t="shared" si="127"/>
        <v>57.5</v>
      </c>
      <c r="XFD147" s="7">
        <f>SUM(A147:XFC147)</f>
        <v>161.0</v>
      </c>
    </row>
    <row r="148" spans="8:8" s="97" ht="13.5" customFormat="1">
      <c r="A148" s="130"/>
      <c r="B148" s="114"/>
      <c r="C148" s="115"/>
      <c r="D148" s="115"/>
      <c r="E148" s="115">
        <v>7.0</v>
      </c>
      <c r="F148" s="131">
        <v>17.5</v>
      </c>
      <c r="G148" s="115">
        <v>7.0</v>
      </c>
      <c r="H148" s="131">
        <v>17.5</v>
      </c>
      <c r="I148" s="115">
        <v>9.0</v>
      </c>
      <c r="J148" s="131">
        <v>22.5</v>
      </c>
      <c r="K148" s="110">
        <f>E148+G148+I148</f>
        <v>23.0</v>
      </c>
      <c r="L148" s="110">
        <f>F148+H148+J148</f>
        <v>57.5</v>
      </c>
      <c r="N148" s="97">
        <f>E148-E147</f>
        <v>0.0</v>
      </c>
      <c r="O148" s="97">
        <f t="shared" si="128" ref="O148">F148-F147</f>
        <v>0.0</v>
      </c>
      <c r="P148" s="97">
        <f t="shared" si="129" ref="P148">G148-G147</f>
        <v>0.0</v>
      </c>
      <c r="Q148" s="97">
        <f t="shared" si="130" ref="Q148">H148-H147</f>
        <v>0.0</v>
      </c>
      <c r="R148" s="97">
        <f t="shared" si="131" ref="R148">I148-I147</f>
        <v>0.0</v>
      </c>
      <c r="S148" s="97">
        <f t="shared" si="132" ref="S148">J148-J147</f>
        <v>0.0</v>
      </c>
      <c r="T148" s="97">
        <f t="shared" si="133" ref="T148">K148-K147</f>
        <v>0.0</v>
      </c>
      <c r="U148" s="97">
        <f>L148-L147</f>
        <v>0.0</v>
      </c>
      <c r="XFD148" s="97">
        <f>SUM(A148:XFC148)</f>
        <v>161.0</v>
      </c>
    </row>
    <row r="151" spans="8:8" s="7" ht="13.5" customFormat="1">
      <c r="A151" s="8" t="s">
        <v>0</v>
      </c>
      <c r="B151" s="50" t="s">
        <v>151</v>
      </c>
      <c r="C151" s="51" t="s">
        <v>152</v>
      </c>
      <c r="D151" s="51" t="s">
        <v>3</v>
      </c>
      <c r="E151" s="10" t="s">
        <v>98</v>
      </c>
      <c r="F151" s="11"/>
      <c r="G151" s="10" t="s">
        <v>99</v>
      </c>
      <c r="H151" s="11"/>
      <c r="I151" s="10" t="s">
        <v>100</v>
      </c>
      <c r="J151" s="11"/>
      <c r="K151" s="12" t="s">
        <v>4</v>
      </c>
      <c r="L151" s="12"/>
    </row>
    <row r="152" spans="8:8" s="7" ht="13.5" customFormat="1">
      <c r="A152" s="17"/>
      <c r="B152" s="75"/>
      <c r="C152" s="53"/>
      <c r="D152" s="53"/>
      <c r="E152" s="8" t="s">
        <v>147</v>
      </c>
      <c r="F152" s="19" t="s">
        <v>148</v>
      </c>
      <c r="G152" s="8" t="s">
        <v>147</v>
      </c>
      <c r="H152" s="19" t="s">
        <v>148</v>
      </c>
      <c r="I152" s="8" t="s">
        <v>147</v>
      </c>
      <c r="J152" s="19" t="s">
        <v>148</v>
      </c>
      <c r="K152" s="20" t="s">
        <v>147</v>
      </c>
      <c r="L152" s="19" t="s">
        <v>148</v>
      </c>
    </row>
    <row r="153" spans="8:8" s="7" ht="13.5" customFormat="1">
      <c r="A153" s="26">
        <v>11.0</v>
      </c>
      <c r="B153" s="76" t="s">
        <v>36</v>
      </c>
      <c r="C153" s="22" t="s">
        <v>6</v>
      </c>
      <c r="D153" s="23" t="s">
        <v>36</v>
      </c>
      <c r="E153" s="23">
        <v>5.0</v>
      </c>
      <c r="F153" s="24">
        <f>E153*2.5</f>
        <v>12.5</v>
      </c>
      <c r="G153" s="23">
        <v>4.0</v>
      </c>
      <c r="H153" s="24">
        <f t="shared" si="134" ref="H153:H162">G153*2.5</f>
        <v>10.0</v>
      </c>
      <c r="I153" s="23">
        <v>6.0</v>
      </c>
      <c r="J153" s="24">
        <f t="shared" si="135" ref="J153:J162">I153*2.5</f>
        <v>15.0</v>
      </c>
      <c r="K153" s="103">
        <f t="shared" si="136" ref="K153:K162">E153+G153+I153</f>
        <v>15.0</v>
      </c>
      <c r="L153" s="103">
        <f t="shared" si="137" ref="L153:L162">F153+H153+J153</f>
        <v>37.5</v>
      </c>
    </row>
    <row r="154" spans="8:8" s="7" ht="13.5" customFormat="1">
      <c r="A154" s="29"/>
      <c r="B154" s="77"/>
      <c r="C154" s="132"/>
      <c r="D154" s="23" t="s">
        <v>101</v>
      </c>
      <c r="E154" s="23">
        <v>5.0</v>
      </c>
      <c r="F154" s="24">
        <f t="shared" si="138" ref="F154:F162">E154*2.5</f>
        <v>12.5</v>
      </c>
      <c r="G154" s="23">
        <v>4.0</v>
      </c>
      <c r="H154" s="24">
        <f t="shared" si="134"/>
        <v>10.0</v>
      </c>
      <c r="I154" s="23">
        <v>6.0</v>
      </c>
      <c r="J154" s="24">
        <f t="shared" si="135"/>
        <v>15.0</v>
      </c>
      <c r="K154" s="103">
        <f t="shared" si="136"/>
        <v>15.0</v>
      </c>
      <c r="L154" s="103">
        <f t="shared" si="137"/>
        <v>37.5</v>
      </c>
    </row>
    <row r="155" spans="8:8" s="7" ht="13.5" customFormat="1">
      <c r="A155" s="29"/>
      <c r="B155" s="77"/>
      <c r="C155" s="132"/>
      <c r="D155" s="23" t="s">
        <v>111</v>
      </c>
      <c r="E155" s="23">
        <v>5.0</v>
      </c>
      <c r="F155" s="24">
        <f t="shared" si="138"/>
        <v>12.5</v>
      </c>
      <c r="G155" s="23">
        <v>4.0</v>
      </c>
      <c r="H155" s="24">
        <f t="shared" si="134"/>
        <v>10.0</v>
      </c>
      <c r="I155" s="23">
        <v>6.0</v>
      </c>
      <c r="J155" s="24">
        <f t="shared" si="135"/>
        <v>15.0</v>
      </c>
      <c r="K155" s="103">
        <f t="shared" si="136"/>
        <v>15.0</v>
      </c>
      <c r="L155" s="103">
        <f t="shared" si="137"/>
        <v>37.5</v>
      </c>
    </row>
    <row r="156" spans="8:8" s="7" ht="13.5" customFormat="1">
      <c r="A156" s="29"/>
      <c r="B156" s="77"/>
      <c r="C156" s="28"/>
      <c r="D156" s="23" t="s">
        <v>38</v>
      </c>
      <c r="E156" s="23">
        <v>5.0</v>
      </c>
      <c r="F156" s="24">
        <f t="shared" si="138"/>
        <v>12.5</v>
      </c>
      <c r="G156" s="23">
        <v>4.0</v>
      </c>
      <c r="H156" s="24">
        <f t="shared" si="134"/>
        <v>10.0</v>
      </c>
      <c r="I156" s="23">
        <v>6.0</v>
      </c>
      <c r="J156" s="24">
        <f t="shared" si="135"/>
        <v>15.0</v>
      </c>
      <c r="K156" s="103">
        <f t="shared" si="136"/>
        <v>15.0</v>
      </c>
      <c r="L156" s="103">
        <f t="shared" si="137"/>
        <v>37.5</v>
      </c>
    </row>
    <row r="157" spans="8:8" s="7" ht="13.5" customFormat="1">
      <c r="A157" s="29"/>
      <c r="B157" s="77"/>
      <c r="C157" s="23" t="s">
        <v>45</v>
      </c>
      <c r="D157" s="23" t="s">
        <v>36</v>
      </c>
      <c r="E157" s="23">
        <v>4.0</v>
      </c>
      <c r="F157" s="24">
        <f t="shared" si="138"/>
        <v>10.0</v>
      </c>
      <c r="G157" s="23">
        <v>5.0</v>
      </c>
      <c r="H157" s="24">
        <f t="shared" si="134"/>
        <v>12.5</v>
      </c>
      <c r="I157" s="23">
        <v>6.0</v>
      </c>
      <c r="J157" s="24">
        <f t="shared" si="135"/>
        <v>15.0</v>
      </c>
      <c r="K157" s="103">
        <f t="shared" si="136"/>
        <v>15.0</v>
      </c>
      <c r="L157" s="103">
        <f t="shared" si="137"/>
        <v>37.5</v>
      </c>
    </row>
    <row r="158" spans="8:8" s="7" ht="13.5" customFormat="1">
      <c r="A158" s="29"/>
      <c r="B158" s="77"/>
      <c r="C158" s="23" t="s">
        <v>180</v>
      </c>
      <c r="D158" s="23" t="s">
        <v>38</v>
      </c>
      <c r="E158" s="23">
        <v>4.0</v>
      </c>
      <c r="F158" s="24">
        <f t="shared" si="138"/>
        <v>10.0</v>
      </c>
      <c r="G158" s="23">
        <v>5.0</v>
      </c>
      <c r="H158" s="24">
        <f t="shared" si="134"/>
        <v>12.5</v>
      </c>
      <c r="I158" s="23">
        <v>7.0</v>
      </c>
      <c r="J158" s="24">
        <f t="shared" si="135"/>
        <v>17.5</v>
      </c>
      <c r="K158" s="103">
        <f t="shared" si="136"/>
        <v>16.0</v>
      </c>
      <c r="L158" s="103">
        <f t="shared" si="137"/>
        <v>40.0</v>
      </c>
    </row>
    <row r="159" spans="8:8" s="7" ht="13.5" customFormat="1">
      <c r="A159" s="29"/>
      <c r="B159" s="77"/>
      <c r="C159" s="133" t="s">
        <v>25</v>
      </c>
      <c r="D159" s="23" t="s">
        <v>36</v>
      </c>
      <c r="E159" s="23">
        <v>4.0</v>
      </c>
      <c r="F159" s="24">
        <f t="shared" si="138"/>
        <v>10.0</v>
      </c>
      <c r="G159" s="23">
        <v>5.0</v>
      </c>
      <c r="H159" s="24">
        <f t="shared" si="134"/>
        <v>12.5</v>
      </c>
      <c r="I159" s="23">
        <v>6.0</v>
      </c>
      <c r="J159" s="24">
        <f t="shared" si="135"/>
        <v>15.0</v>
      </c>
      <c r="K159" s="103">
        <f t="shared" si="136"/>
        <v>15.0</v>
      </c>
      <c r="L159" s="103">
        <f t="shared" si="137"/>
        <v>37.5</v>
      </c>
    </row>
    <row r="160" spans="8:8" s="7" ht="13.5" customFormat="1">
      <c r="A160" s="29"/>
      <c r="B160" s="77"/>
      <c r="C160" s="134"/>
      <c r="D160" s="23" t="s">
        <v>39</v>
      </c>
      <c r="E160" s="23">
        <v>4.0</v>
      </c>
      <c r="F160" s="24">
        <f t="shared" si="138"/>
        <v>10.0</v>
      </c>
      <c r="G160" s="23">
        <v>5.0</v>
      </c>
      <c r="H160" s="24">
        <f t="shared" si="134"/>
        <v>12.5</v>
      </c>
      <c r="I160" s="23">
        <v>6.0</v>
      </c>
      <c r="J160" s="24">
        <f t="shared" si="135"/>
        <v>15.0</v>
      </c>
      <c r="K160" s="103">
        <f t="shared" si="136"/>
        <v>15.0</v>
      </c>
      <c r="L160" s="103">
        <f t="shared" si="137"/>
        <v>37.5</v>
      </c>
    </row>
    <row r="161" spans="8:8" s="7" ht="13.5" customFormat="1">
      <c r="A161" s="29"/>
      <c r="B161" s="77"/>
      <c r="C161" s="135"/>
      <c r="D161" s="23" t="s">
        <v>40</v>
      </c>
      <c r="E161" s="23">
        <v>4.0</v>
      </c>
      <c r="F161" s="24">
        <f t="shared" si="138"/>
        <v>10.0</v>
      </c>
      <c r="G161" s="23">
        <v>5.0</v>
      </c>
      <c r="H161" s="24">
        <f t="shared" si="134"/>
        <v>12.5</v>
      </c>
      <c r="I161" s="23">
        <v>6.0</v>
      </c>
      <c r="J161" s="24">
        <f t="shared" si="135"/>
        <v>15.0</v>
      </c>
      <c r="K161" s="103">
        <f t="shared" si="136"/>
        <v>15.0</v>
      </c>
      <c r="L161" s="103">
        <f t="shared" si="137"/>
        <v>37.5</v>
      </c>
    </row>
    <row r="162" spans="8:8" s="7" ht="13.5" customFormat="1">
      <c r="A162" s="29"/>
      <c r="B162" s="79"/>
      <c r="C162" s="23" t="s">
        <v>16</v>
      </c>
      <c r="D162" s="23" t="s">
        <v>36</v>
      </c>
      <c r="E162" s="23">
        <v>5.0</v>
      </c>
      <c r="F162" s="24">
        <f t="shared" si="138"/>
        <v>12.5</v>
      </c>
      <c r="G162" s="23">
        <v>4.0</v>
      </c>
      <c r="H162" s="24">
        <f t="shared" si="134"/>
        <v>10.0</v>
      </c>
      <c r="I162" s="23">
        <v>6.0</v>
      </c>
      <c r="J162" s="24">
        <f t="shared" si="135"/>
        <v>15.0</v>
      </c>
      <c r="K162" s="103">
        <f t="shared" si="136"/>
        <v>15.0</v>
      </c>
      <c r="L162" s="103">
        <f t="shared" si="137"/>
        <v>37.5</v>
      </c>
    </row>
    <row r="163" spans="8:8" s="7" ht="13.5" customFormat="1">
      <c r="A163" s="35"/>
      <c r="B163" s="9" t="s">
        <v>114</v>
      </c>
      <c r="C163" s="10" t="s">
        <v>18</v>
      </c>
      <c r="D163" s="11"/>
      <c r="E163" s="8">
        <f t="shared" si="139" ref="E163:J163">SUM(E153:E162)</f>
        <v>45.0</v>
      </c>
      <c r="F163" s="19">
        <f t="shared" si="139"/>
        <v>112.5</v>
      </c>
      <c r="G163" s="8">
        <f t="shared" si="139"/>
        <v>45.0</v>
      </c>
      <c r="H163" s="19">
        <f t="shared" si="139"/>
        <v>112.5</v>
      </c>
      <c r="I163" s="8">
        <f t="shared" si="139"/>
        <v>61.0</v>
      </c>
      <c r="J163" s="19">
        <f t="shared" si="139"/>
        <v>152.5</v>
      </c>
      <c r="K163" s="25">
        <f t="shared" si="140" ref="K163">E163+G163+I163</f>
        <v>151.0</v>
      </c>
      <c r="L163" s="24">
        <f t="shared" si="141" ref="L163">F163+H163+J163</f>
        <v>377.5</v>
      </c>
    </row>
    <row r="164" spans="8:8" s="97" ht="13.5" customFormat="1">
      <c r="A164" s="136"/>
      <c r="B164" s="114"/>
      <c r="C164" s="115"/>
      <c r="D164" s="115"/>
      <c r="E164" s="115">
        <v>45.0</v>
      </c>
      <c r="F164" s="131">
        <v>112.5</v>
      </c>
      <c r="G164" s="115">
        <v>45.0</v>
      </c>
      <c r="H164" s="131">
        <v>112.5</v>
      </c>
      <c r="I164" s="115">
        <v>61.0</v>
      </c>
      <c r="J164" s="131">
        <v>152.5</v>
      </c>
      <c r="K164" s="110">
        <f>E164+G164+I164</f>
        <v>151.0</v>
      </c>
      <c r="L164" s="110">
        <f>F164+H164+J164</f>
        <v>377.5</v>
      </c>
      <c r="N164" s="97">
        <f>E164-E163</f>
        <v>0.0</v>
      </c>
      <c r="O164" s="97">
        <f t="shared" si="142" ref="O164">F164-F163</f>
        <v>0.0</v>
      </c>
      <c r="P164" s="97">
        <f t="shared" si="143" ref="P164">G164-G163</f>
        <v>0.0</v>
      </c>
      <c r="Q164" s="97">
        <f t="shared" si="144" ref="Q164">H164-H163</f>
        <v>0.0</v>
      </c>
      <c r="R164" s="97">
        <f t="shared" si="145" ref="R164">I164-I163</f>
        <v>0.0</v>
      </c>
      <c r="S164" s="97">
        <f t="shared" si="146" ref="S164">J164-J163</f>
        <v>0.0</v>
      </c>
      <c r="T164" s="97">
        <f t="shared" si="147" ref="T164">K164-K163</f>
        <v>0.0</v>
      </c>
      <c r="U164" s="97">
        <f>L164-L163</f>
        <v>0.0</v>
      </c>
    </row>
    <row r="165" spans="8:8" s="97" ht="13.5" customFormat="1">
      <c r="A165" s="136"/>
      <c r="B165" s="114"/>
      <c r="C165" s="115"/>
      <c r="D165" s="115"/>
      <c r="E165" s="115"/>
      <c r="F165" s="131"/>
      <c r="G165" s="115"/>
      <c r="H165" s="131"/>
      <c r="I165" s="115"/>
      <c r="J165" s="131"/>
      <c r="K165" s="126"/>
      <c r="L165" s="100"/>
    </row>
    <row r="166" spans="8:8">
      <c r="A166" s="137"/>
      <c r="B166" s="117"/>
      <c r="C166" s="118"/>
      <c r="D166" s="118"/>
      <c r="E166" s="118"/>
      <c r="F166" s="119"/>
      <c r="G166" s="118"/>
      <c r="H166" s="119"/>
      <c r="I166" s="118"/>
      <c r="J166" s="119"/>
      <c r="K166" s="112"/>
    </row>
    <row r="167" spans="8:8">
      <c r="A167" s="138" t="s">
        <v>0</v>
      </c>
      <c r="B167" s="139" t="s">
        <v>151</v>
      </c>
      <c r="C167" s="140" t="s">
        <v>152</v>
      </c>
      <c r="D167" s="140" t="s">
        <v>3</v>
      </c>
      <c r="E167" s="141" t="s">
        <v>98</v>
      </c>
      <c r="F167" s="142"/>
      <c r="G167" s="141" t="s">
        <v>99</v>
      </c>
      <c r="H167" s="142"/>
      <c r="I167" s="141" t="s">
        <v>100</v>
      </c>
      <c r="J167" s="142"/>
      <c r="K167" s="143" t="s">
        <v>4</v>
      </c>
      <c r="L167" s="143"/>
    </row>
    <row r="168" spans="8:8">
      <c r="A168" s="138"/>
      <c r="B168" s="144"/>
      <c r="C168" s="145"/>
      <c r="D168" s="145"/>
      <c r="E168" s="138" t="s">
        <v>147</v>
      </c>
      <c r="F168" s="146" t="s">
        <v>148</v>
      </c>
      <c r="G168" s="138" t="s">
        <v>147</v>
      </c>
      <c r="H168" s="146" t="s">
        <v>148</v>
      </c>
      <c r="I168" s="138" t="s">
        <v>147</v>
      </c>
      <c r="J168" s="146" t="s">
        <v>148</v>
      </c>
      <c r="K168" s="147" t="s">
        <v>147</v>
      </c>
      <c r="L168" s="146" t="s">
        <v>148</v>
      </c>
    </row>
    <row r="169" spans="8:8">
      <c r="A169" s="148">
        <v>12.0</v>
      </c>
      <c r="B169" s="149" t="s">
        <v>41</v>
      </c>
      <c r="C169" s="150" t="s">
        <v>6</v>
      </c>
      <c r="D169" s="151" t="s">
        <v>42</v>
      </c>
      <c r="E169" s="151">
        <v>3.0</v>
      </c>
      <c r="F169" s="152">
        <f>E169*2.5</f>
        <v>7.5</v>
      </c>
      <c r="G169" s="151">
        <v>4.0</v>
      </c>
      <c r="H169" s="152">
        <f t="shared" si="148" ref="H169:H193">G169*2.5</f>
        <v>10.0</v>
      </c>
      <c r="I169" s="151">
        <v>4.0</v>
      </c>
      <c r="J169" s="152">
        <f t="shared" si="149" ref="J169:J193">I169*2.5</f>
        <v>10.0</v>
      </c>
      <c r="K169" s="110">
        <f t="shared" si="150" ref="K169:K193">E169+G169+I169</f>
        <v>11.0</v>
      </c>
      <c r="L169" s="110">
        <f t="shared" si="151" ref="L169:L193">F169+H169+J169</f>
        <v>27.5</v>
      </c>
    </row>
    <row r="170" spans="8:8">
      <c r="A170" s="148"/>
      <c r="B170" s="149"/>
      <c r="C170" s="150"/>
      <c r="D170" s="151" t="s">
        <v>43</v>
      </c>
      <c r="E170" s="151">
        <v>3.0</v>
      </c>
      <c r="F170" s="152">
        <f t="shared" si="152" ref="F170:F193">E170*2.5</f>
        <v>7.5</v>
      </c>
      <c r="G170" s="151">
        <v>4.0</v>
      </c>
      <c r="H170" s="152">
        <f t="shared" si="148"/>
        <v>10.0</v>
      </c>
      <c r="I170" s="151">
        <v>4.0</v>
      </c>
      <c r="J170" s="152">
        <f t="shared" si="149"/>
        <v>10.0</v>
      </c>
      <c r="K170" s="110">
        <f t="shared" si="150"/>
        <v>11.0</v>
      </c>
      <c r="L170" s="110">
        <f t="shared" si="151"/>
        <v>27.5</v>
      </c>
    </row>
    <row r="171" spans="8:8">
      <c r="A171" s="148"/>
      <c r="B171" s="149"/>
      <c r="C171" s="150"/>
      <c r="D171" s="151" t="s">
        <v>44</v>
      </c>
      <c r="E171" s="151">
        <v>3.0</v>
      </c>
      <c r="F171" s="152">
        <f t="shared" si="152"/>
        <v>7.5</v>
      </c>
      <c r="G171" s="151">
        <v>3.0</v>
      </c>
      <c r="H171" s="152">
        <f t="shared" si="148"/>
        <v>7.5</v>
      </c>
      <c r="I171" s="151">
        <v>4.0</v>
      </c>
      <c r="J171" s="152">
        <f t="shared" si="149"/>
        <v>10.0</v>
      </c>
      <c r="K171" s="110">
        <f t="shared" si="150"/>
        <v>10.0</v>
      </c>
      <c r="L171" s="110">
        <f t="shared" si="151"/>
        <v>25.0</v>
      </c>
    </row>
    <row r="172" spans="8:8">
      <c r="A172" s="148"/>
      <c r="B172" s="149"/>
      <c r="C172" s="153" t="s">
        <v>187</v>
      </c>
      <c r="D172" s="151" t="s">
        <v>42</v>
      </c>
      <c r="E172" s="151">
        <v>4.0</v>
      </c>
      <c r="F172" s="152">
        <f t="shared" si="152"/>
        <v>10.0</v>
      </c>
      <c r="G172" s="151">
        <v>5.0</v>
      </c>
      <c r="H172" s="152">
        <f t="shared" si="148"/>
        <v>12.5</v>
      </c>
      <c r="I172" s="151">
        <v>5.0</v>
      </c>
      <c r="J172" s="152">
        <f t="shared" si="149"/>
        <v>12.5</v>
      </c>
      <c r="K172" s="110">
        <f t="shared" si="150"/>
        <v>14.0</v>
      </c>
      <c r="L172" s="110">
        <f t="shared" si="151"/>
        <v>35.0</v>
      </c>
    </row>
    <row r="173" spans="8:8">
      <c r="A173" s="148"/>
      <c r="B173" s="149"/>
      <c r="C173" s="150" t="s">
        <v>45</v>
      </c>
      <c r="D173" s="151" t="s">
        <v>42</v>
      </c>
      <c r="E173" s="151">
        <v>3.0</v>
      </c>
      <c r="F173" s="152">
        <f t="shared" si="152"/>
        <v>7.5</v>
      </c>
      <c r="G173" s="151">
        <v>3.0</v>
      </c>
      <c r="H173" s="152">
        <f t="shared" si="148"/>
        <v>7.5</v>
      </c>
      <c r="I173" s="151">
        <v>4.0</v>
      </c>
      <c r="J173" s="152">
        <f t="shared" si="149"/>
        <v>10.0</v>
      </c>
      <c r="K173" s="110">
        <f t="shared" si="150"/>
        <v>10.0</v>
      </c>
      <c r="L173" s="110">
        <f t="shared" si="151"/>
        <v>25.0</v>
      </c>
    </row>
    <row r="174" spans="8:8">
      <c r="A174" s="148"/>
      <c r="B174" s="149"/>
      <c r="C174" s="150"/>
      <c r="D174" s="151" t="s">
        <v>102</v>
      </c>
      <c r="E174" s="151">
        <v>3.0</v>
      </c>
      <c r="F174" s="152">
        <f t="shared" si="152"/>
        <v>7.5</v>
      </c>
      <c r="G174" s="151">
        <v>3.0</v>
      </c>
      <c r="H174" s="152">
        <f t="shared" si="148"/>
        <v>7.5</v>
      </c>
      <c r="I174" s="151">
        <v>6.0</v>
      </c>
      <c r="J174" s="152">
        <f t="shared" si="149"/>
        <v>15.0</v>
      </c>
      <c r="K174" s="110">
        <f t="shared" si="150"/>
        <v>12.0</v>
      </c>
      <c r="L174" s="110">
        <f t="shared" si="151"/>
        <v>30.0</v>
      </c>
    </row>
    <row r="175" spans="8:8">
      <c r="A175" s="148"/>
      <c r="B175" s="149"/>
      <c r="C175" s="153" t="s">
        <v>123</v>
      </c>
      <c r="D175" s="151" t="s">
        <v>124</v>
      </c>
      <c r="E175" s="151">
        <v>5.0</v>
      </c>
      <c r="F175" s="152">
        <f t="shared" si="152"/>
        <v>12.5</v>
      </c>
      <c r="G175" s="151">
        <v>6.0</v>
      </c>
      <c r="H175" s="152">
        <f t="shared" si="148"/>
        <v>15.0</v>
      </c>
      <c r="I175" s="151">
        <v>6.0</v>
      </c>
      <c r="J175" s="152">
        <f t="shared" si="149"/>
        <v>15.0</v>
      </c>
      <c r="K175" s="110">
        <f t="shared" si="150"/>
        <v>17.0</v>
      </c>
      <c r="L175" s="110">
        <f t="shared" si="151"/>
        <v>42.5</v>
      </c>
    </row>
    <row r="176" spans="8:8">
      <c r="A176" s="148"/>
      <c r="B176" s="149"/>
      <c r="C176" s="153" t="s">
        <v>154</v>
      </c>
      <c r="D176" s="151" t="s">
        <v>46</v>
      </c>
      <c r="E176" s="151">
        <v>5.0</v>
      </c>
      <c r="F176" s="152">
        <f t="shared" si="152"/>
        <v>12.5</v>
      </c>
      <c r="G176" s="151">
        <v>4.0</v>
      </c>
      <c r="H176" s="152">
        <f t="shared" si="148"/>
        <v>10.0</v>
      </c>
      <c r="I176" s="151">
        <v>5.0</v>
      </c>
      <c r="J176" s="152">
        <f t="shared" si="149"/>
        <v>12.5</v>
      </c>
      <c r="K176" s="110">
        <f t="shared" si="150"/>
        <v>14.0</v>
      </c>
      <c r="L176" s="110">
        <f t="shared" si="151"/>
        <v>35.0</v>
      </c>
    </row>
    <row r="177" spans="8:8">
      <c r="A177" s="148"/>
      <c r="B177" s="149"/>
      <c r="C177" s="153" t="s">
        <v>96</v>
      </c>
      <c r="D177" s="151" t="s">
        <v>42</v>
      </c>
      <c r="E177" s="151">
        <v>3.0</v>
      </c>
      <c r="F177" s="152">
        <f t="shared" si="152"/>
        <v>7.5</v>
      </c>
      <c r="G177" s="151">
        <v>3.0</v>
      </c>
      <c r="H177" s="152">
        <f t="shared" si="148"/>
        <v>7.5</v>
      </c>
      <c r="I177" s="151">
        <v>4.0</v>
      </c>
      <c r="J177" s="152">
        <f t="shared" si="149"/>
        <v>10.0</v>
      </c>
      <c r="K177" s="110">
        <f t="shared" si="150"/>
        <v>10.0</v>
      </c>
      <c r="L177" s="110">
        <f t="shared" si="151"/>
        <v>25.0</v>
      </c>
    </row>
    <row r="178" spans="8:8">
      <c r="A178" s="148"/>
      <c r="B178" s="149"/>
      <c r="C178" s="150" t="s">
        <v>16</v>
      </c>
      <c r="D178" s="151" t="s">
        <v>42</v>
      </c>
      <c r="E178" s="151">
        <v>3.0</v>
      </c>
      <c r="F178" s="152">
        <f t="shared" si="152"/>
        <v>7.5</v>
      </c>
      <c r="G178" s="151">
        <v>3.0</v>
      </c>
      <c r="H178" s="152">
        <f t="shared" si="148"/>
        <v>7.5</v>
      </c>
      <c r="I178" s="151">
        <v>5.0</v>
      </c>
      <c r="J178" s="152">
        <f t="shared" si="149"/>
        <v>12.5</v>
      </c>
      <c r="K178" s="110">
        <f t="shared" si="150"/>
        <v>11.0</v>
      </c>
      <c r="L178" s="110">
        <f t="shared" si="151"/>
        <v>27.5</v>
      </c>
    </row>
    <row r="179" spans="8:8">
      <c r="A179" s="148"/>
      <c r="B179" s="149"/>
      <c r="C179" s="150"/>
      <c r="D179" s="151" t="s">
        <v>47</v>
      </c>
      <c r="E179" s="151">
        <v>3.0</v>
      </c>
      <c r="F179" s="152">
        <f t="shared" si="152"/>
        <v>7.5</v>
      </c>
      <c r="G179" s="151">
        <v>3.0</v>
      </c>
      <c r="H179" s="152">
        <f t="shared" si="148"/>
        <v>7.5</v>
      </c>
      <c r="I179" s="151">
        <v>5.0</v>
      </c>
      <c r="J179" s="152">
        <f t="shared" si="149"/>
        <v>12.5</v>
      </c>
      <c r="K179" s="110">
        <f t="shared" si="150"/>
        <v>11.0</v>
      </c>
      <c r="L179" s="110">
        <f t="shared" si="151"/>
        <v>27.5</v>
      </c>
    </row>
    <row r="180" spans="8:8">
      <c r="A180" s="148"/>
      <c r="B180" s="149"/>
      <c r="C180" s="150" t="s">
        <v>13</v>
      </c>
      <c r="D180" s="151" t="s">
        <v>102</v>
      </c>
      <c r="E180" s="151">
        <v>3.0</v>
      </c>
      <c r="F180" s="152">
        <f t="shared" si="152"/>
        <v>7.5</v>
      </c>
      <c r="G180" s="151">
        <v>3.0</v>
      </c>
      <c r="H180" s="152">
        <f t="shared" si="148"/>
        <v>7.5</v>
      </c>
      <c r="I180" s="151">
        <v>6.0</v>
      </c>
      <c r="J180" s="152">
        <f t="shared" si="149"/>
        <v>15.0</v>
      </c>
      <c r="K180" s="110">
        <f t="shared" si="150"/>
        <v>12.0</v>
      </c>
      <c r="L180" s="110">
        <f t="shared" si="151"/>
        <v>30.0</v>
      </c>
    </row>
    <row r="181" spans="8:8">
      <c r="A181" s="148"/>
      <c r="B181" s="149"/>
      <c r="C181" s="150"/>
      <c r="D181" s="151" t="s">
        <v>97</v>
      </c>
      <c r="E181" s="151">
        <v>5.0</v>
      </c>
      <c r="F181" s="152">
        <f t="shared" si="152"/>
        <v>12.5</v>
      </c>
      <c r="G181" s="151">
        <v>5.0</v>
      </c>
      <c r="H181" s="152">
        <f t="shared" si="148"/>
        <v>12.5</v>
      </c>
      <c r="I181" s="151">
        <v>5.0</v>
      </c>
      <c r="J181" s="152">
        <f t="shared" si="149"/>
        <v>12.5</v>
      </c>
      <c r="K181" s="110">
        <f t="shared" si="150"/>
        <v>15.0</v>
      </c>
      <c r="L181" s="110">
        <f t="shared" si="151"/>
        <v>37.5</v>
      </c>
    </row>
    <row r="182" spans="8:8">
      <c r="A182" s="148"/>
      <c r="B182" s="149"/>
      <c r="C182" s="154" t="s">
        <v>35</v>
      </c>
      <c r="D182" s="151" t="s">
        <v>43</v>
      </c>
      <c r="E182" s="151">
        <v>3.0</v>
      </c>
      <c r="F182" s="152">
        <f t="shared" si="152"/>
        <v>7.5</v>
      </c>
      <c r="G182" s="151">
        <v>5.0</v>
      </c>
      <c r="H182" s="152">
        <f t="shared" si="148"/>
        <v>12.5</v>
      </c>
      <c r="I182" s="151">
        <v>7.0</v>
      </c>
      <c r="J182" s="152">
        <f t="shared" si="149"/>
        <v>17.5</v>
      </c>
      <c r="K182" s="110">
        <f t="shared" si="150"/>
        <v>15.0</v>
      </c>
      <c r="L182" s="110">
        <f t="shared" si="151"/>
        <v>37.5</v>
      </c>
    </row>
    <row r="183" spans="8:8">
      <c r="A183" s="148"/>
      <c r="B183" s="149"/>
      <c r="C183" s="155"/>
      <c r="D183" s="151" t="s">
        <v>49</v>
      </c>
      <c r="E183" s="151">
        <v>3.0</v>
      </c>
      <c r="F183" s="152">
        <f t="shared" si="152"/>
        <v>7.5</v>
      </c>
      <c r="G183" s="151">
        <v>3.0</v>
      </c>
      <c r="H183" s="152">
        <f t="shared" si="148"/>
        <v>7.5</v>
      </c>
      <c r="I183" s="151">
        <v>4.0</v>
      </c>
      <c r="J183" s="152">
        <f t="shared" si="149"/>
        <v>10.0</v>
      </c>
      <c r="K183" s="110">
        <f t="shared" si="150"/>
        <v>10.0</v>
      </c>
      <c r="L183" s="110">
        <f t="shared" si="151"/>
        <v>25.0</v>
      </c>
    </row>
    <row r="184" spans="8:8">
      <c r="A184" s="148"/>
      <c r="B184" s="149"/>
      <c r="C184" s="153" t="s">
        <v>107</v>
      </c>
      <c r="D184" s="151" t="s">
        <v>51</v>
      </c>
      <c r="E184" s="151">
        <v>5.0</v>
      </c>
      <c r="F184" s="152">
        <f t="shared" si="152"/>
        <v>12.5</v>
      </c>
      <c r="G184" s="151">
        <v>5.0</v>
      </c>
      <c r="H184" s="152">
        <f t="shared" si="148"/>
        <v>12.5</v>
      </c>
      <c r="I184" s="151">
        <v>5.0</v>
      </c>
      <c r="J184" s="152">
        <f t="shared" si="149"/>
        <v>12.5</v>
      </c>
      <c r="K184" s="110">
        <f t="shared" si="150"/>
        <v>15.0</v>
      </c>
      <c r="L184" s="110">
        <f t="shared" si="151"/>
        <v>37.5</v>
      </c>
    </row>
    <row r="185" spans="8:8">
      <c r="A185" s="148"/>
      <c r="B185" s="149"/>
      <c r="C185" s="150" t="s">
        <v>156</v>
      </c>
      <c r="D185" s="151" t="s">
        <v>53</v>
      </c>
      <c r="E185" s="151">
        <v>3.0</v>
      </c>
      <c r="F185" s="152">
        <f t="shared" si="152"/>
        <v>7.5</v>
      </c>
      <c r="G185" s="151">
        <v>3.0</v>
      </c>
      <c r="H185" s="152">
        <f t="shared" si="148"/>
        <v>7.5</v>
      </c>
      <c r="I185" s="151">
        <v>4.0</v>
      </c>
      <c r="J185" s="152">
        <f t="shared" si="149"/>
        <v>10.0</v>
      </c>
      <c r="K185" s="110">
        <f t="shared" si="150"/>
        <v>10.0</v>
      </c>
      <c r="L185" s="110">
        <f t="shared" si="151"/>
        <v>25.0</v>
      </c>
    </row>
    <row r="186" spans="8:8">
      <c r="A186" s="148"/>
      <c r="B186" s="149"/>
      <c r="C186" s="150"/>
      <c r="D186" s="151" t="s">
        <v>54</v>
      </c>
      <c r="E186" s="151">
        <v>3.0</v>
      </c>
      <c r="F186" s="152">
        <f t="shared" si="152"/>
        <v>7.5</v>
      </c>
      <c r="G186" s="151">
        <v>3.0</v>
      </c>
      <c r="H186" s="152">
        <f t="shared" si="148"/>
        <v>7.5</v>
      </c>
      <c r="I186" s="151">
        <v>4.0</v>
      </c>
      <c r="J186" s="152">
        <f t="shared" si="149"/>
        <v>10.0</v>
      </c>
      <c r="K186" s="110">
        <f t="shared" si="150"/>
        <v>10.0</v>
      </c>
      <c r="L186" s="110">
        <f t="shared" si="151"/>
        <v>25.0</v>
      </c>
    </row>
    <row r="187" spans="8:8">
      <c r="A187" s="148"/>
      <c r="B187" s="149"/>
      <c r="C187" s="150"/>
      <c r="D187" s="151" t="s">
        <v>55</v>
      </c>
      <c r="E187" s="151">
        <v>3.0</v>
      </c>
      <c r="F187" s="152">
        <f t="shared" si="152"/>
        <v>7.5</v>
      </c>
      <c r="G187" s="151">
        <v>3.0</v>
      </c>
      <c r="H187" s="152">
        <f t="shared" si="148"/>
        <v>7.5</v>
      </c>
      <c r="I187" s="151">
        <v>4.0</v>
      </c>
      <c r="J187" s="152">
        <f t="shared" si="149"/>
        <v>10.0</v>
      </c>
      <c r="K187" s="110">
        <f t="shared" si="150"/>
        <v>10.0</v>
      </c>
      <c r="L187" s="110">
        <f t="shared" si="151"/>
        <v>25.0</v>
      </c>
    </row>
    <row r="188" spans="8:8">
      <c r="A188" s="148"/>
      <c r="B188" s="149"/>
      <c r="C188" s="150" t="s">
        <v>180</v>
      </c>
      <c r="D188" s="151" t="s">
        <v>57</v>
      </c>
      <c r="E188" s="151">
        <v>2.0</v>
      </c>
      <c r="F188" s="152">
        <f t="shared" si="152"/>
        <v>5.0</v>
      </c>
      <c r="G188" s="151"/>
      <c r="H188" s="152">
        <f t="shared" si="148"/>
        <v>0.0</v>
      </c>
      <c r="I188" s="151">
        <v>4.0</v>
      </c>
      <c r="J188" s="152">
        <f t="shared" si="149"/>
        <v>10.0</v>
      </c>
      <c r="K188" s="110">
        <f t="shared" si="150"/>
        <v>6.0</v>
      </c>
      <c r="L188" s="110">
        <f t="shared" si="151"/>
        <v>15.0</v>
      </c>
    </row>
    <row r="189" spans="8:8">
      <c r="A189" s="148"/>
      <c r="B189" s="149"/>
      <c r="C189" s="150"/>
      <c r="D189" s="151" t="s">
        <v>58</v>
      </c>
      <c r="E189" s="151">
        <v>3.0</v>
      </c>
      <c r="F189" s="152">
        <f t="shared" si="152"/>
        <v>7.5</v>
      </c>
      <c r="G189" s="151">
        <v>2.0</v>
      </c>
      <c r="H189" s="152">
        <f t="shared" si="148"/>
        <v>5.0</v>
      </c>
      <c r="I189" s="151"/>
      <c r="J189" s="152">
        <f t="shared" si="149"/>
        <v>0.0</v>
      </c>
      <c r="K189" s="110">
        <f t="shared" si="150"/>
        <v>5.0</v>
      </c>
      <c r="L189" s="110">
        <f t="shared" si="151"/>
        <v>12.5</v>
      </c>
    </row>
    <row r="190" spans="8:8">
      <c r="A190" s="148"/>
      <c r="B190" s="149"/>
      <c r="C190" s="150" t="s">
        <v>25</v>
      </c>
      <c r="D190" s="151" t="s">
        <v>59</v>
      </c>
      <c r="E190" s="151"/>
      <c r="F190" s="152">
        <f t="shared" si="152"/>
        <v>0.0</v>
      </c>
      <c r="G190" s="151">
        <v>1.0</v>
      </c>
      <c r="H190" s="152">
        <f t="shared" si="148"/>
        <v>2.5</v>
      </c>
      <c r="I190" s="151">
        <v>3.0</v>
      </c>
      <c r="J190" s="152">
        <f t="shared" si="149"/>
        <v>7.5</v>
      </c>
      <c r="K190" s="110">
        <f t="shared" si="150"/>
        <v>4.0</v>
      </c>
      <c r="L190" s="110">
        <f t="shared" si="151"/>
        <v>10.0</v>
      </c>
    </row>
    <row r="191" spans="8:8">
      <c r="A191" s="148"/>
      <c r="B191" s="149"/>
      <c r="C191" s="150"/>
      <c r="D191" s="151" t="s">
        <v>60</v>
      </c>
      <c r="E191" s="151">
        <v>3.0</v>
      </c>
      <c r="F191" s="152">
        <f t="shared" si="152"/>
        <v>7.5</v>
      </c>
      <c r="G191" s="151">
        <v>0.0</v>
      </c>
      <c r="H191" s="152">
        <f t="shared" si="148"/>
        <v>0.0</v>
      </c>
      <c r="I191" s="151">
        <v>0.0</v>
      </c>
      <c r="J191" s="152">
        <f t="shared" si="149"/>
        <v>0.0</v>
      </c>
      <c r="K191" s="110">
        <f t="shared" si="150"/>
        <v>3.0</v>
      </c>
      <c r="L191" s="110">
        <f t="shared" si="151"/>
        <v>7.5</v>
      </c>
    </row>
    <row r="192" spans="8:8">
      <c r="A192" s="148"/>
      <c r="B192" s="156"/>
      <c r="C192" s="153" t="s">
        <v>167</v>
      </c>
      <c r="D192" s="151" t="s">
        <v>170</v>
      </c>
      <c r="E192" s="151">
        <v>3.0</v>
      </c>
      <c r="F192" s="152">
        <f t="shared" si="152"/>
        <v>7.5</v>
      </c>
      <c r="G192" s="151">
        <v>3.0</v>
      </c>
      <c r="H192" s="152">
        <f t="shared" si="148"/>
        <v>7.5</v>
      </c>
      <c r="I192" s="151">
        <v>5.0</v>
      </c>
      <c r="J192" s="152">
        <f t="shared" si="149"/>
        <v>12.5</v>
      </c>
      <c r="K192" s="110">
        <f t="shared" si="150"/>
        <v>11.0</v>
      </c>
      <c r="L192" s="110">
        <f t="shared" si="151"/>
        <v>27.5</v>
      </c>
    </row>
    <row r="193" spans="8:8">
      <c r="A193" s="148"/>
      <c r="B193" s="156"/>
      <c r="C193" s="157" t="s">
        <v>159</v>
      </c>
      <c r="D193" s="151" t="s">
        <v>42</v>
      </c>
      <c r="E193" s="151">
        <v>3.0</v>
      </c>
      <c r="F193" s="152">
        <f t="shared" si="152"/>
        <v>7.5</v>
      </c>
      <c r="G193" s="151">
        <v>3.0</v>
      </c>
      <c r="H193" s="152">
        <f t="shared" si="148"/>
        <v>7.5</v>
      </c>
      <c r="I193" s="151">
        <v>5.0</v>
      </c>
      <c r="J193" s="152">
        <f t="shared" si="149"/>
        <v>12.5</v>
      </c>
      <c r="K193" s="110">
        <f t="shared" si="150"/>
        <v>11.0</v>
      </c>
      <c r="L193" s="110">
        <f t="shared" si="151"/>
        <v>27.5</v>
      </c>
    </row>
    <row r="194" spans="8:8">
      <c r="A194" s="148"/>
      <c r="B194" s="158" t="s">
        <v>115</v>
      </c>
      <c r="C194" s="143" t="s">
        <v>18</v>
      </c>
      <c r="D194" s="143"/>
      <c r="E194" s="138">
        <f>SUM(E169:E193)</f>
        <v>80.0</v>
      </c>
      <c r="F194" s="146">
        <f>SUM(F169:F193)</f>
        <v>200.0</v>
      </c>
      <c r="G194" s="138">
        <f t="shared" si="153" ref="G194:J194">SUM(G169:G193)</f>
        <v>80.0</v>
      </c>
      <c r="H194" s="138">
        <f t="shared" si="153"/>
        <v>200.0</v>
      </c>
      <c r="I194" s="138">
        <f t="shared" si="153"/>
        <v>108.0</v>
      </c>
      <c r="J194" s="138">
        <f t="shared" si="153"/>
        <v>270.0</v>
      </c>
      <c r="K194" s="159">
        <f>E194+G194+I194</f>
        <v>268.0</v>
      </c>
      <c r="L194" s="152">
        <f>F194+H194+J194</f>
        <v>670.0</v>
      </c>
    </row>
    <row r="195" spans="8:8" s="97" ht="13.5" customFormat="1">
      <c r="A195" s="130"/>
      <c r="B195" s="114"/>
      <c r="C195" s="115"/>
      <c r="D195" s="115"/>
      <c r="E195" s="115">
        <v>80.0</v>
      </c>
      <c r="F195" s="131">
        <v>200.0</v>
      </c>
      <c r="G195" s="115">
        <v>80.0</v>
      </c>
      <c r="H195" s="131">
        <v>200.0</v>
      </c>
      <c r="I195" s="115">
        <v>108.0</v>
      </c>
      <c r="J195" s="131">
        <v>270.0</v>
      </c>
      <c r="K195" s="110">
        <f>E195+G195+I195</f>
        <v>268.0</v>
      </c>
      <c r="L195" s="110">
        <f>F195+H195+J195</f>
        <v>670.0</v>
      </c>
      <c r="N195" s="97">
        <f t="shared" si="154" ref="N195:U195">E195-E194</f>
        <v>0.0</v>
      </c>
      <c r="O195" s="97">
        <f t="shared" si="154"/>
        <v>0.0</v>
      </c>
      <c r="P195" s="97">
        <f t="shared" si="154"/>
        <v>0.0</v>
      </c>
      <c r="Q195" s="97">
        <f t="shared" si="154"/>
        <v>0.0</v>
      </c>
      <c r="R195" s="97">
        <f t="shared" si="154"/>
        <v>0.0</v>
      </c>
      <c r="S195" s="97">
        <f t="shared" si="154"/>
        <v>0.0</v>
      </c>
      <c r="T195" s="97">
        <f t="shared" si="154"/>
        <v>0.0</v>
      </c>
      <c r="U195" s="97">
        <f t="shared" si="154"/>
        <v>0.0</v>
      </c>
    </row>
    <row r="196" spans="8:8" s="97" ht="13.5" customFormat="1">
      <c r="A196" s="130"/>
      <c r="B196" s="114"/>
      <c r="C196" s="115"/>
      <c r="D196" s="115"/>
      <c r="E196" s="115"/>
      <c r="F196" s="131"/>
      <c r="G196" s="115"/>
      <c r="H196" s="131"/>
      <c r="I196" s="115"/>
      <c r="J196" s="131"/>
      <c r="K196" s="126"/>
      <c r="L196" s="100"/>
    </row>
    <row r="197" spans="8:8">
      <c r="A197" s="44"/>
      <c r="B197" s="117"/>
      <c r="C197" s="118"/>
      <c r="D197" s="118"/>
      <c r="E197" s="118"/>
      <c r="F197" s="119"/>
      <c r="G197" s="118"/>
      <c r="H197" s="119"/>
      <c r="I197" s="118"/>
      <c r="J197" s="119"/>
      <c r="K197" s="112"/>
    </row>
    <row r="198" spans="8:8">
      <c r="A198" s="138" t="s">
        <v>0</v>
      </c>
      <c r="B198" s="139" t="s">
        <v>151</v>
      </c>
      <c r="C198" s="143" t="s">
        <v>152</v>
      </c>
      <c r="D198" s="143" t="s">
        <v>3</v>
      </c>
      <c r="E198" s="143" t="s">
        <v>98</v>
      </c>
      <c r="F198" s="143"/>
      <c r="G198" s="143" t="s">
        <v>99</v>
      </c>
      <c r="H198" s="143"/>
      <c r="I198" s="143" t="s">
        <v>100</v>
      </c>
      <c r="J198" s="143"/>
      <c r="K198" s="143" t="s">
        <v>4</v>
      </c>
      <c r="L198" s="143"/>
    </row>
    <row r="199" spans="8:8">
      <c r="A199" s="160"/>
      <c r="B199" s="144"/>
      <c r="C199" s="143"/>
      <c r="D199" s="143"/>
      <c r="E199" s="138" t="s">
        <v>147</v>
      </c>
      <c r="F199" s="146" t="s">
        <v>148</v>
      </c>
      <c r="G199" s="138" t="s">
        <v>147</v>
      </c>
      <c r="H199" s="146" t="s">
        <v>148</v>
      </c>
      <c r="I199" s="138" t="s">
        <v>147</v>
      </c>
      <c r="J199" s="146" t="s">
        <v>148</v>
      </c>
      <c r="K199" s="147" t="s">
        <v>147</v>
      </c>
      <c r="L199" s="146" t="s">
        <v>148</v>
      </c>
    </row>
    <row r="200" spans="8:8">
      <c r="A200" s="161">
        <v>14.0</v>
      </c>
      <c r="B200" s="162" t="s">
        <v>61</v>
      </c>
      <c r="C200" s="153" t="s">
        <v>188</v>
      </c>
      <c r="D200" s="163" t="s">
        <v>63</v>
      </c>
      <c r="E200" s="151">
        <v>4.0</v>
      </c>
      <c r="F200" s="152">
        <f t="shared" si="155" ref="F200:F256">E200*2.5</f>
        <v>10.0</v>
      </c>
      <c r="G200" s="151">
        <v>4.0</v>
      </c>
      <c r="H200" s="152">
        <f t="shared" si="156" ref="H200:H256">G200*2.5</f>
        <v>10.0</v>
      </c>
      <c r="I200" s="151">
        <v>6.0</v>
      </c>
      <c r="J200" s="152">
        <f t="shared" si="157" ref="J200:J256">I200*2.5</f>
        <v>15.0</v>
      </c>
      <c r="K200" s="110">
        <f t="shared" si="158" ref="K200:K256">E200+G200+I200</f>
        <v>14.0</v>
      </c>
      <c r="L200" s="110">
        <f t="shared" si="159" ref="L200:L256">F200+H200+J200</f>
        <v>35.0</v>
      </c>
    </row>
    <row r="201" spans="8:8" ht="15.0" customHeight="1">
      <c r="A201" s="164"/>
      <c r="B201" s="165"/>
      <c r="C201" s="166" t="s">
        <v>45</v>
      </c>
      <c r="D201" s="163" t="s">
        <v>175</v>
      </c>
      <c r="E201" s="151">
        <v>5.0</v>
      </c>
      <c r="F201" s="152">
        <f t="shared" si="155"/>
        <v>12.5</v>
      </c>
      <c r="G201" s="151">
        <v>5.0</v>
      </c>
      <c r="H201" s="152">
        <f t="shared" si="156"/>
        <v>12.5</v>
      </c>
      <c r="I201" s="151">
        <v>0.0</v>
      </c>
      <c r="J201" s="152">
        <f t="shared" si="157"/>
        <v>0.0</v>
      </c>
      <c r="K201" s="110">
        <f t="shared" si="158"/>
        <v>10.0</v>
      </c>
      <c r="L201" s="110">
        <f t="shared" si="159"/>
        <v>25.0</v>
      </c>
    </row>
    <row r="202" spans="8:8">
      <c r="A202" s="164"/>
      <c r="B202" s="165"/>
      <c r="C202" s="167"/>
      <c r="D202" s="163" t="s">
        <v>63</v>
      </c>
      <c r="E202" s="151">
        <v>5.0</v>
      </c>
      <c r="F202" s="152">
        <f t="shared" si="155"/>
        <v>12.5</v>
      </c>
      <c r="G202" s="151">
        <v>0.0</v>
      </c>
      <c r="H202" s="152">
        <f t="shared" si="156"/>
        <v>0.0</v>
      </c>
      <c r="I202" s="151">
        <v>7.0</v>
      </c>
      <c r="J202" s="152">
        <f t="shared" si="157"/>
        <v>17.5</v>
      </c>
      <c r="K202" s="110">
        <f t="shared" si="158"/>
        <v>12.0</v>
      </c>
      <c r="L202" s="110">
        <f t="shared" si="159"/>
        <v>30.0</v>
      </c>
    </row>
    <row r="203" spans="8:8">
      <c r="A203" s="164"/>
      <c r="B203" s="165"/>
      <c r="C203" s="168"/>
      <c r="D203" s="163" t="s">
        <v>76</v>
      </c>
      <c r="E203" s="151">
        <v>0.0</v>
      </c>
      <c r="F203" s="152">
        <f t="shared" si="155"/>
        <v>0.0</v>
      </c>
      <c r="G203" s="151">
        <v>4.0</v>
      </c>
      <c r="H203" s="152">
        <f t="shared" si="156"/>
        <v>10.0</v>
      </c>
      <c r="I203" s="151">
        <v>6.0</v>
      </c>
      <c r="J203" s="152">
        <f t="shared" si="157"/>
        <v>15.0</v>
      </c>
      <c r="K203" s="110">
        <f t="shared" si="158"/>
        <v>10.0</v>
      </c>
      <c r="L203" s="110">
        <f t="shared" si="159"/>
        <v>25.0</v>
      </c>
    </row>
    <row r="204" spans="8:8">
      <c r="A204" s="164"/>
      <c r="B204" s="165"/>
      <c r="C204" s="153" t="s">
        <v>155</v>
      </c>
      <c r="D204" s="163" t="s">
        <v>63</v>
      </c>
      <c r="E204" s="151">
        <v>5.0</v>
      </c>
      <c r="F204" s="152">
        <f t="shared" si="155"/>
        <v>12.5</v>
      </c>
      <c r="G204" s="151">
        <v>8.0</v>
      </c>
      <c r="H204" s="152">
        <f t="shared" si="156"/>
        <v>20.0</v>
      </c>
      <c r="I204" s="151">
        <v>11.0</v>
      </c>
      <c r="J204" s="152">
        <f t="shared" si="157"/>
        <v>27.5</v>
      </c>
      <c r="K204" s="110">
        <f t="shared" si="158"/>
        <v>24.0</v>
      </c>
      <c r="L204" s="110">
        <f t="shared" si="159"/>
        <v>60.0</v>
      </c>
    </row>
    <row r="205" spans="8:8">
      <c r="A205" s="164"/>
      <c r="B205" s="165"/>
      <c r="C205" s="169" t="s">
        <v>123</v>
      </c>
      <c r="D205" s="151" t="s">
        <v>63</v>
      </c>
      <c r="E205" s="151">
        <v>4.0</v>
      </c>
      <c r="F205" s="152">
        <f t="shared" si="155"/>
        <v>10.0</v>
      </c>
      <c r="G205" s="151">
        <v>3.0</v>
      </c>
      <c r="H205" s="152">
        <f t="shared" si="156"/>
        <v>7.5</v>
      </c>
      <c r="I205" s="151">
        <v>5.0</v>
      </c>
      <c r="J205" s="152">
        <f t="shared" si="157"/>
        <v>12.5</v>
      </c>
      <c r="K205" s="110">
        <f t="shared" si="158"/>
        <v>12.0</v>
      </c>
      <c r="L205" s="110">
        <f t="shared" si="159"/>
        <v>30.0</v>
      </c>
    </row>
    <row r="206" spans="8:8">
      <c r="A206" s="164"/>
      <c r="B206" s="165"/>
      <c r="C206" s="170"/>
      <c r="D206" s="151" t="s">
        <v>65</v>
      </c>
      <c r="E206" s="151">
        <v>4.0</v>
      </c>
      <c r="F206" s="152">
        <f t="shared" si="155"/>
        <v>10.0</v>
      </c>
      <c r="G206" s="151">
        <v>3.0</v>
      </c>
      <c r="H206" s="152">
        <f t="shared" si="156"/>
        <v>7.5</v>
      </c>
      <c r="I206" s="151">
        <v>6.0</v>
      </c>
      <c r="J206" s="152">
        <f t="shared" si="157"/>
        <v>15.0</v>
      </c>
      <c r="K206" s="110">
        <f t="shared" si="158"/>
        <v>13.0</v>
      </c>
      <c r="L206" s="110">
        <f t="shared" si="159"/>
        <v>32.5</v>
      </c>
    </row>
    <row r="207" spans="8:8">
      <c r="A207" s="164"/>
      <c r="B207" s="165"/>
      <c r="C207" s="170"/>
      <c r="D207" s="151" t="s">
        <v>66</v>
      </c>
      <c r="E207" s="151">
        <v>4.0</v>
      </c>
      <c r="F207" s="152">
        <f t="shared" si="155"/>
        <v>10.0</v>
      </c>
      <c r="G207" s="151">
        <v>3.0</v>
      </c>
      <c r="H207" s="152">
        <f t="shared" si="156"/>
        <v>7.5</v>
      </c>
      <c r="I207" s="151">
        <v>6.0</v>
      </c>
      <c r="J207" s="152">
        <f t="shared" si="157"/>
        <v>15.0</v>
      </c>
      <c r="K207" s="110">
        <f t="shared" si="158"/>
        <v>13.0</v>
      </c>
      <c r="L207" s="110">
        <f t="shared" si="159"/>
        <v>32.5</v>
      </c>
    </row>
    <row r="208" spans="8:8">
      <c r="A208" s="164"/>
      <c r="B208" s="165"/>
      <c r="C208" s="170"/>
      <c r="D208" s="151" t="s">
        <v>174</v>
      </c>
      <c r="E208" s="151">
        <v>3.0</v>
      </c>
      <c r="F208" s="152">
        <f t="shared" si="155"/>
        <v>7.5</v>
      </c>
      <c r="G208" s="151">
        <v>4.0</v>
      </c>
      <c r="H208" s="152">
        <f t="shared" si="156"/>
        <v>10.0</v>
      </c>
      <c r="I208" s="151">
        <v>5.0</v>
      </c>
      <c r="J208" s="152">
        <f t="shared" si="157"/>
        <v>12.5</v>
      </c>
      <c r="K208" s="110">
        <f t="shared" si="158"/>
        <v>12.0</v>
      </c>
      <c r="L208" s="110">
        <f t="shared" si="159"/>
        <v>30.0</v>
      </c>
    </row>
    <row r="209" spans="8:8">
      <c r="A209" s="164"/>
      <c r="B209" s="165"/>
      <c r="C209" s="170"/>
      <c r="D209" s="151" t="s">
        <v>67</v>
      </c>
      <c r="E209" s="151">
        <v>3.0</v>
      </c>
      <c r="F209" s="152">
        <f t="shared" si="155"/>
        <v>7.5</v>
      </c>
      <c r="G209" s="151">
        <v>4.0</v>
      </c>
      <c r="H209" s="152">
        <f t="shared" si="156"/>
        <v>10.0</v>
      </c>
      <c r="I209" s="151">
        <v>5.0</v>
      </c>
      <c r="J209" s="152">
        <f t="shared" si="157"/>
        <v>12.5</v>
      </c>
      <c r="K209" s="110">
        <f t="shared" si="158"/>
        <v>12.0</v>
      </c>
      <c r="L209" s="110">
        <f t="shared" si="159"/>
        <v>30.0</v>
      </c>
    </row>
    <row r="210" spans="8:8">
      <c r="A210" s="164"/>
      <c r="B210" s="165"/>
      <c r="C210" s="170"/>
      <c r="D210" s="151" t="s">
        <v>197</v>
      </c>
      <c r="E210" s="151">
        <v>3.0</v>
      </c>
      <c r="F210" s="152">
        <f t="shared" si="155"/>
        <v>7.5</v>
      </c>
      <c r="G210" s="151">
        <v>3.0</v>
      </c>
      <c r="H210" s="152">
        <f t="shared" si="156"/>
        <v>7.5</v>
      </c>
      <c r="I210" s="151">
        <v>5.0</v>
      </c>
      <c r="J210" s="152">
        <f t="shared" si="157"/>
        <v>12.5</v>
      </c>
      <c r="K210" s="110">
        <f t="shared" si="158"/>
        <v>11.0</v>
      </c>
      <c r="L210" s="110">
        <f t="shared" si="159"/>
        <v>27.5</v>
      </c>
    </row>
    <row r="211" spans="8:8">
      <c r="A211" s="164"/>
      <c r="B211" s="165"/>
      <c r="C211" s="171"/>
      <c r="D211" s="151" t="s">
        <v>83</v>
      </c>
      <c r="E211" s="151">
        <v>3.0</v>
      </c>
      <c r="F211" s="152">
        <f t="shared" si="155"/>
        <v>7.5</v>
      </c>
      <c r="G211" s="151">
        <v>3.0</v>
      </c>
      <c r="H211" s="152">
        <f t="shared" si="156"/>
        <v>7.5</v>
      </c>
      <c r="I211" s="151">
        <v>5.0</v>
      </c>
      <c r="J211" s="152">
        <f t="shared" si="157"/>
        <v>12.5</v>
      </c>
      <c r="K211" s="110">
        <f t="shared" si="158"/>
        <v>11.0</v>
      </c>
      <c r="L211" s="110">
        <f t="shared" si="159"/>
        <v>27.5</v>
      </c>
    </row>
    <row r="212" spans="8:8">
      <c r="A212" s="164"/>
      <c r="B212" s="165"/>
      <c r="C212" s="153" t="s">
        <v>154</v>
      </c>
      <c r="D212" s="163" t="s">
        <v>63</v>
      </c>
      <c r="E212" s="151">
        <v>0.0</v>
      </c>
      <c r="F212" s="152">
        <f t="shared" si="155"/>
        <v>0.0</v>
      </c>
      <c r="G212" s="151">
        <v>0.0</v>
      </c>
      <c r="H212" s="152">
        <f t="shared" si="156"/>
        <v>0.0</v>
      </c>
      <c r="I212" s="151">
        <v>0.0</v>
      </c>
      <c r="J212" s="152">
        <f t="shared" si="157"/>
        <v>0.0</v>
      </c>
      <c r="K212" s="110">
        <f t="shared" si="158"/>
        <v>0.0</v>
      </c>
      <c r="L212" s="110">
        <f t="shared" si="159"/>
        <v>0.0</v>
      </c>
    </row>
    <row r="213" spans="8:8">
      <c r="A213" s="164"/>
      <c r="B213" s="165"/>
      <c r="C213" s="153" t="s">
        <v>157</v>
      </c>
      <c r="D213" s="163" t="s">
        <v>63</v>
      </c>
      <c r="E213" s="151">
        <v>4.0</v>
      </c>
      <c r="F213" s="152">
        <f t="shared" si="155"/>
        <v>10.0</v>
      </c>
      <c r="G213" s="151">
        <v>4.0</v>
      </c>
      <c r="H213" s="152">
        <f t="shared" si="156"/>
        <v>10.0</v>
      </c>
      <c r="I213" s="151">
        <v>5.0</v>
      </c>
      <c r="J213" s="152">
        <f t="shared" si="157"/>
        <v>12.5</v>
      </c>
      <c r="K213" s="110">
        <f t="shared" si="158"/>
        <v>13.0</v>
      </c>
      <c r="L213" s="110">
        <f t="shared" si="159"/>
        <v>32.5</v>
      </c>
    </row>
    <row r="214" spans="8:8">
      <c r="A214" s="164"/>
      <c r="B214" s="165"/>
      <c r="C214" s="153" t="s">
        <v>96</v>
      </c>
      <c r="D214" s="163" t="s">
        <v>63</v>
      </c>
      <c r="E214" s="151"/>
      <c r="F214" s="152">
        <f t="shared" si="155"/>
        <v>0.0</v>
      </c>
      <c r="G214" s="151"/>
      <c r="H214" s="152">
        <f t="shared" si="156"/>
        <v>0.0</v>
      </c>
      <c r="I214" s="151"/>
      <c r="J214" s="152">
        <f t="shared" si="157"/>
        <v>0.0</v>
      </c>
      <c r="K214" s="110">
        <f t="shared" si="158"/>
        <v>0.0</v>
      </c>
      <c r="L214" s="110">
        <f t="shared" si="159"/>
        <v>0.0</v>
      </c>
    </row>
    <row r="215" spans="8:8">
      <c r="A215" s="164"/>
      <c r="B215" s="165"/>
      <c r="C215" s="157" t="s">
        <v>16</v>
      </c>
      <c r="D215" s="163" t="s">
        <v>63</v>
      </c>
      <c r="E215" s="151"/>
      <c r="F215" s="152">
        <f t="shared" si="155"/>
        <v>0.0</v>
      </c>
      <c r="G215" s="151"/>
      <c r="H215" s="152">
        <f t="shared" si="156"/>
        <v>0.0</v>
      </c>
      <c r="I215" s="151"/>
      <c r="J215" s="152">
        <f t="shared" si="157"/>
        <v>0.0</v>
      </c>
      <c r="K215" s="110">
        <f t="shared" si="158"/>
        <v>0.0</v>
      </c>
      <c r="L215" s="110">
        <f t="shared" si="159"/>
        <v>0.0</v>
      </c>
    </row>
    <row r="216" spans="8:8">
      <c r="A216" s="164"/>
      <c r="B216" s="165"/>
      <c r="C216" s="153" t="s">
        <v>189</v>
      </c>
      <c r="D216" s="151" t="s">
        <v>125</v>
      </c>
      <c r="E216" s="151">
        <v>4.0</v>
      </c>
      <c r="F216" s="152">
        <f t="shared" si="155"/>
        <v>10.0</v>
      </c>
      <c r="G216" s="151">
        <v>4.0</v>
      </c>
      <c r="H216" s="152">
        <f t="shared" si="156"/>
        <v>10.0</v>
      </c>
      <c r="I216" s="151">
        <v>4.0</v>
      </c>
      <c r="J216" s="152">
        <f t="shared" si="157"/>
        <v>10.0</v>
      </c>
      <c r="K216" s="110">
        <f t="shared" si="158"/>
        <v>12.0</v>
      </c>
      <c r="L216" s="110">
        <f t="shared" si="159"/>
        <v>30.0</v>
      </c>
    </row>
    <row r="217" spans="8:8">
      <c r="A217" s="164"/>
      <c r="B217" s="165"/>
      <c r="C217" s="150" t="s">
        <v>13</v>
      </c>
      <c r="D217" s="163" t="s">
        <v>76</v>
      </c>
      <c r="E217" s="151"/>
      <c r="F217" s="152">
        <f t="shared" si="155"/>
        <v>0.0</v>
      </c>
      <c r="G217" s="151">
        <v>3.0</v>
      </c>
      <c r="H217" s="152">
        <f t="shared" si="156"/>
        <v>7.5</v>
      </c>
      <c r="I217" s="151">
        <v>3.0</v>
      </c>
      <c r="J217" s="152">
        <f t="shared" si="157"/>
        <v>7.5</v>
      </c>
      <c r="K217" s="110">
        <f t="shared" si="158"/>
        <v>6.0</v>
      </c>
      <c r="L217" s="110">
        <f t="shared" si="159"/>
        <v>15.0</v>
      </c>
    </row>
    <row r="218" spans="8:8">
      <c r="A218" s="164"/>
      <c r="B218" s="165"/>
      <c r="C218" s="150"/>
      <c r="D218" s="163" t="s">
        <v>81</v>
      </c>
      <c r="E218" s="151">
        <v>3.0</v>
      </c>
      <c r="F218" s="152">
        <f t="shared" si="155"/>
        <v>7.5</v>
      </c>
      <c r="G218" s="151">
        <v>3.0</v>
      </c>
      <c r="H218" s="152">
        <f t="shared" si="156"/>
        <v>7.5</v>
      </c>
      <c r="I218" s="151">
        <v>3.0</v>
      </c>
      <c r="J218" s="152">
        <f t="shared" si="157"/>
        <v>7.5</v>
      </c>
      <c r="K218" s="110">
        <f t="shared" si="158"/>
        <v>9.0</v>
      </c>
      <c r="L218" s="110">
        <f t="shared" si="159"/>
        <v>22.5</v>
      </c>
    </row>
    <row r="219" spans="8:8">
      <c r="A219" s="164"/>
      <c r="B219" s="165"/>
      <c r="C219" s="150"/>
      <c r="D219" s="163" t="s">
        <v>63</v>
      </c>
      <c r="E219" s="151">
        <v>4.0</v>
      </c>
      <c r="F219" s="152">
        <f t="shared" si="155"/>
        <v>10.0</v>
      </c>
      <c r="G219" s="151"/>
      <c r="H219" s="152">
        <f t="shared" si="156"/>
        <v>0.0</v>
      </c>
      <c r="I219" s="151">
        <v>3.0</v>
      </c>
      <c r="J219" s="152">
        <f t="shared" si="157"/>
        <v>7.5</v>
      </c>
      <c r="K219" s="110">
        <f t="shared" si="158"/>
        <v>7.0</v>
      </c>
      <c r="L219" s="110">
        <f t="shared" si="159"/>
        <v>17.5</v>
      </c>
    </row>
    <row r="220" spans="8:8">
      <c r="A220" s="164"/>
      <c r="B220" s="165"/>
      <c r="C220" s="153" t="s">
        <v>112</v>
      </c>
      <c r="D220" s="163" t="s">
        <v>63</v>
      </c>
      <c r="E220" s="151">
        <v>2.0</v>
      </c>
      <c r="F220" s="152">
        <f t="shared" si="155"/>
        <v>5.0</v>
      </c>
      <c r="G220" s="151">
        <v>3.0</v>
      </c>
      <c r="H220" s="152">
        <f t="shared" si="156"/>
        <v>7.5</v>
      </c>
      <c r="I220" s="151">
        <v>4.0</v>
      </c>
      <c r="J220" s="152">
        <f t="shared" si="157"/>
        <v>10.0</v>
      </c>
      <c r="K220" s="110">
        <f t="shared" si="158"/>
        <v>9.0</v>
      </c>
      <c r="L220" s="110">
        <f t="shared" si="159"/>
        <v>22.5</v>
      </c>
    </row>
    <row r="221" spans="8:8">
      <c r="A221" s="164"/>
      <c r="B221" s="165"/>
      <c r="C221" s="154" t="s">
        <v>35</v>
      </c>
      <c r="D221" s="163" t="s">
        <v>71</v>
      </c>
      <c r="E221" s="151">
        <v>5.0</v>
      </c>
      <c r="F221" s="152">
        <f t="shared" si="155"/>
        <v>12.5</v>
      </c>
      <c r="G221" s="151"/>
      <c r="H221" s="152">
        <f t="shared" si="156"/>
        <v>0.0</v>
      </c>
      <c r="I221" s="151"/>
      <c r="J221" s="152">
        <f t="shared" si="157"/>
        <v>0.0</v>
      </c>
      <c r="K221" s="110">
        <f t="shared" si="158"/>
        <v>5.0</v>
      </c>
      <c r="L221" s="110">
        <f t="shared" si="159"/>
        <v>12.5</v>
      </c>
    </row>
    <row r="222" spans="8:8">
      <c r="A222" s="164"/>
      <c r="B222" s="165"/>
      <c r="C222" s="155"/>
      <c r="D222" s="163" t="s">
        <v>72</v>
      </c>
      <c r="E222" s="151">
        <v>3.0</v>
      </c>
      <c r="F222" s="152">
        <f t="shared" si="155"/>
        <v>7.5</v>
      </c>
      <c r="G222" s="151">
        <v>3.0</v>
      </c>
      <c r="H222" s="152">
        <f t="shared" si="156"/>
        <v>7.5</v>
      </c>
      <c r="I222" s="151"/>
      <c r="J222" s="152">
        <f t="shared" si="157"/>
        <v>0.0</v>
      </c>
      <c r="K222" s="110">
        <f t="shared" si="158"/>
        <v>6.0</v>
      </c>
      <c r="L222" s="110">
        <f t="shared" si="159"/>
        <v>15.0</v>
      </c>
    </row>
    <row r="223" spans="8:8">
      <c r="A223" s="164"/>
      <c r="B223" s="165"/>
      <c r="C223" s="155"/>
      <c r="D223" s="163" t="s">
        <v>73</v>
      </c>
      <c r="E223" s="151"/>
      <c r="F223" s="152">
        <f t="shared" si="155"/>
        <v>0.0</v>
      </c>
      <c r="G223" s="151">
        <v>3.0</v>
      </c>
      <c r="H223" s="152">
        <f t="shared" si="156"/>
        <v>7.5</v>
      </c>
      <c r="I223" s="151">
        <v>4.0</v>
      </c>
      <c r="J223" s="152">
        <f t="shared" si="157"/>
        <v>10.0</v>
      </c>
      <c r="K223" s="110">
        <f t="shared" si="158"/>
        <v>7.0</v>
      </c>
      <c r="L223" s="110">
        <f t="shared" si="159"/>
        <v>17.5</v>
      </c>
    </row>
    <row r="224" spans="8:8">
      <c r="A224" s="164"/>
      <c r="B224" s="165"/>
      <c r="C224" s="172"/>
      <c r="D224" s="163" t="s">
        <v>81</v>
      </c>
      <c r="E224" s="151"/>
      <c r="F224" s="152">
        <f t="shared" si="155"/>
        <v>0.0</v>
      </c>
      <c r="G224" s="151"/>
      <c r="H224" s="152">
        <f t="shared" si="156"/>
        <v>0.0</v>
      </c>
      <c r="I224" s="151">
        <v>5.0</v>
      </c>
      <c r="J224" s="152">
        <f t="shared" si="157"/>
        <v>12.5</v>
      </c>
      <c r="K224" s="110">
        <f t="shared" si="158"/>
        <v>5.0</v>
      </c>
      <c r="L224" s="110">
        <f t="shared" si="159"/>
        <v>12.5</v>
      </c>
    </row>
    <row r="225" spans="8:8">
      <c r="A225" s="164"/>
      <c r="B225" s="165"/>
      <c r="C225" s="153" t="s">
        <v>74</v>
      </c>
      <c r="D225" s="163" t="s">
        <v>63</v>
      </c>
      <c r="E225" s="151">
        <v>3.0</v>
      </c>
      <c r="F225" s="152">
        <f t="shared" si="155"/>
        <v>7.5</v>
      </c>
      <c r="G225" s="151">
        <v>3.0</v>
      </c>
      <c r="H225" s="152">
        <f t="shared" si="156"/>
        <v>7.5</v>
      </c>
      <c r="I225" s="151">
        <v>5.0</v>
      </c>
      <c r="J225" s="152">
        <f t="shared" si="157"/>
        <v>12.5</v>
      </c>
      <c r="K225" s="110">
        <f t="shared" si="158"/>
        <v>11.0</v>
      </c>
      <c r="L225" s="110">
        <f t="shared" si="159"/>
        <v>27.5</v>
      </c>
    </row>
    <row r="226" spans="8:8">
      <c r="A226" s="164"/>
      <c r="B226" s="165"/>
      <c r="C226" s="153" t="s">
        <v>158</v>
      </c>
      <c r="D226" s="163" t="s">
        <v>109</v>
      </c>
      <c r="E226" s="151">
        <v>4.0</v>
      </c>
      <c r="F226" s="152">
        <f t="shared" si="155"/>
        <v>10.0</v>
      </c>
      <c r="G226" s="151">
        <v>4.0</v>
      </c>
      <c r="H226" s="152">
        <f t="shared" si="156"/>
        <v>10.0</v>
      </c>
      <c r="I226" s="151">
        <v>5.0</v>
      </c>
      <c r="J226" s="152">
        <f t="shared" si="157"/>
        <v>12.5</v>
      </c>
      <c r="K226" s="110">
        <f t="shared" si="158"/>
        <v>13.0</v>
      </c>
      <c r="L226" s="110">
        <f t="shared" si="159"/>
        <v>32.5</v>
      </c>
    </row>
    <row r="227" spans="8:8">
      <c r="A227" s="164"/>
      <c r="B227" s="165"/>
      <c r="C227" s="154" t="s">
        <v>159</v>
      </c>
      <c r="D227" s="163" t="s">
        <v>63</v>
      </c>
      <c r="E227" s="151">
        <v>4.0</v>
      </c>
      <c r="F227" s="152">
        <f t="shared" si="155"/>
        <v>10.0</v>
      </c>
      <c r="G227" s="151">
        <v>4.0</v>
      </c>
      <c r="H227" s="152">
        <f t="shared" si="156"/>
        <v>10.0</v>
      </c>
      <c r="I227" s="151">
        <v>5.0</v>
      </c>
      <c r="J227" s="152">
        <f t="shared" si="157"/>
        <v>12.5</v>
      </c>
      <c r="K227" s="110">
        <f t="shared" si="158"/>
        <v>13.0</v>
      </c>
      <c r="L227" s="110">
        <f t="shared" si="159"/>
        <v>32.5</v>
      </c>
    </row>
    <row r="228" spans="8:8">
      <c r="A228" s="164"/>
      <c r="B228" s="165"/>
      <c r="C228" s="172"/>
      <c r="D228" s="163" t="s">
        <v>81</v>
      </c>
      <c r="E228" s="151">
        <v>4.0</v>
      </c>
      <c r="F228" s="152">
        <f t="shared" si="155"/>
        <v>10.0</v>
      </c>
      <c r="G228" s="151">
        <v>4.0</v>
      </c>
      <c r="H228" s="152">
        <f t="shared" si="156"/>
        <v>10.0</v>
      </c>
      <c r="I228" s="151">
        <v>5.0</v>
      </c>
      <c r="J228" s="152">
        <f t="shared" si="157"/>
        <v>12.5</v>
      </c>
      <c r="K228" s="110">
        <f t="shared" si="158"/>
        <v>13.0</v>
      </c>
      <c r="L228" s="110">
        <f t="shared" si="159"/>
        <v>32.5</v>
      </c>
    </row>
    <row r="229" spans="8:8" ht="15.0" customHeight="1">
      <c r="A229" s="164"/>
      <c r="B229" s="165"/>
      <c r="C229" s="166" t="s">
        <v>107</v>
      </c>
      <c r="D229" s="163" t="s">
        <v>173</v>
      </c>
      <c r="E229" s="151">
        <v>0.0</v>
      </c>
      <c r="F229" s="152">
        <f t="shared" si="155"/>
        <v>0.0</v>
      </c>
      <c r="G229" s="151">
        <v>4.0</v>
      </c>
      <c r="H229" s="152">
        <f t="shared" si="156"/>
        <v>10.0</v>
      </c>
      <c r="I229" s="151">
        <v>6.0</v>
      </c>
      <c r="J229" s="152">
        <f t="shared" si="157"/>
        <v>15.0</v>
      </c>
      <c r="K229" s="110">
        <f t="shared" si="158"/>
        <v>10.0</v>
      </c>
      <c r="L229" s="110">
        <f t="shared" si="159"/>
        <v>25.0</v>
      </c>
    </row>
    <row r="230" spans="8:8">
      <c r="A230" s="164"/>
      <c r="B230" s="165"/>
      <c r="C230" s="168"/>
      <c r="D230" s="173" t="s">
        <v>71</v>
      </c>
      <c r="E230" s="151">
        <v>4.0</v>
      </c>
      <c r="F230" s="152">
        <f t="shared" si="155"/>
        <v>10.0</v>
      </c>
      <c r="G230" s="151">
        <v>0.0</v>
      </c>
      <c r="H230" s="152">
        <f t="shared" si="156"/>
        <v>0.0</v>
      </c>
      <c r="I230" s="151">
        <v>0.0</v>
      </c>
      <c r="J230" s="152">
        <f t="shared" si="157"/>
        <v>0.0</v>
      </c>
      <c r="K230" s="110">
        <f t="shared" si="158"/>
        <v>4.0</v>
      </c>
      <c r="L230" s="110">
        <f t="shared" si="159"/>
        <v>10.0</v>
      </c>
    </row>
    <row r="231" spans="8:8">
      <c r="A231" s="164"/>
      <c r="B231" s="165"/>
      <c r="C231" s="153" t="s">
        <v>156</v>
      </c>
      <c r="D231" s="173" t="s">
        <v>71</v>
      </c>
      <c r="E231" s="151">
        <v>3.0</v>
      </c>
      <c r="F231" s="152">
        <f t="shared" si="155"/>
        <v>7.5</v>
      </c>
      <c r="G231" s="151">
        <v>4.0</v>
      </c>
      <c r="H231" s="152">
        <f t="shared" si="156"/>
        <v>10.0</v>
      </c>
      <c r="I231" s="151">
        <v>6.0</v>
      </c>
      <c r="J231" s="152">
        <f t="shared" si="157"/>
        <v>15.0</v>
      </c>
      <c r="K231" s="110">
        <f t="shared" si="158"/>
        <v>13.0</v>
      </c>
      <c r="L231" s="110">
        <f t="shared" si="159"/>
        <v>32.5</v>
      </c>
    </row>
    <row r="232" spans="8:8">
      <c r="A232" s="164"/>
      <c r="B232" s="165"/>
      <c r="C232" s="150" t="s">
        <v>6</v>
      </c>
      <c r="D232" s="163" t="s">
        <v>63</v>
      </c>
      <c r="E232" s="151"/>
      <c r="F232" s="152">
        <f t="shared" si="155"/>
        <v>0.0</v>
      </c>
      <c r="G232" s="151"/>
      <c r="H232" s="152">
        <f t="shared" si="156"/>
        <v>0.0</v>
      </c>
      <c r="I232" s="151"/>
      <c r="J232" s="152">
        <f t="shared" si="157"/>
        <v>0.0</v>
      </c>
      <c r="K232" s="110">
        <f t="shared" si="158"/>
        <v>0.0</v>
      </c>
      <c r="L232" s="110">
        <f t="shared" si="159"/>
        <v>0.0</v>
      </c>
    </row>
    <row r="233" spans="8:8">
      <c r="A233" s="164"/>
      <c r="B233" s="165"/>
      <c r="C233" s="150"/>
      <c r="D233" s="163" t="s">
        <v>76</v>
      </c>
      <c r="E233" s="151"/>
      <c r="F233" s="152">
        <f t="shared" si="155"/>
        <v>0.0</v>
      </c>
      <c r="G233" s="151"/>
      <c r="H233" s="152">
        <f t="shared" si="156"/>
        <v>0.0</v>
      </c>
      <c r="I233" s="151"/>
      <c r="J233" s="152">
        <f t="shared" si="157"/>
        <v>0.0</v>
      </c>
      <c r="K233" s="110">
        <f t="shared" si="158"/>
        <v>0.0</v>
      </c>
      <c r="L233" s="110">
        <f t="shared" si="159"/>
        <v>0.0</v>
      </c>
    </row>
    <row r="234" spans="8:8">
      <c r="A234" s="164"/>
      <c r="B234" s="165"/>
      <c r="C234" s="150"/>
      <c r="D234" s="163" t="s">
        <v>77</v>
      </c>
      <c r="E234" s="151"/>
      <c r="F234" s="152">
        <f t="shared" si="155"/>
        <v>0.0</v>
      </c>
      <c r="G234" s="151"/>
      <c r="H234" s="152">
        <f t="shared" si="156"/>
        <v>0.0</v>
      </c>
      <c r="I234" s="151"/>
      <c r="J234" s="152">
        <f t="shared" si="157"/>
        <v>0.0</v>
      </c>
      <c r="K234" s="110">
        <f t="shared" si="158"/>
        <v>0.0</v>
      </c>
      <c r="L234" s="110">
        <f t="shared" si="159"/>
        <v>0.0</v>
      </c>
    </row>
    <row r="235" spans="8:8">
      <c r="A235" s="164"/>
      <c r="B235" s="165"/>
      <c r="C235" s="150"/>
      <c r="D235" s="163" t="s">
        <v>67</v>
      </c>
      <c r="E235" s="151"/>
      <c r="F235" s="152">
        <f t="shared" si="155"/>
        <v>0.0</v>
      </c>
      <c r="G235" s="151"/>
      <c r="H235" s="152">
        <f t="shared" si="156"/>
        <v>0.0</v>
      </c>
      <c r="I235" s="151"/>
      <c r="J235" s="152">
        <f t="shared" si="157"/>
        <v>0.0</v>
      </c>
      <c r="K235" s="110">
        <f t="shared" si="158"/>
        <v>0.0</v>
      </c>
      <c r="L235" s="110">
        <f t="shared" si="159"/>
        <v>0.0</v>
      </c>
    </row>
    <row r="236" spans="8:8">
      <c r="A236" s="164"/>
      <c r="B236" s="165"/>
      <c r="C236" s="150"/>
      <c r="D236" s="163" t="s">
        <v>78</v>
      </c>
      <c r="E236" s="151"/>
      <c r="F236" s="152">
        <f t="shared" si="155"/>
        <v>0.0</v>
      </c>
      <c r="G236" s="151"/>
      <c r="H236" s="152">
        <f t="shared" si="156"/>
        <v>0.0</v>
      </c>
      <c r="I236" s="151">
        <v>4.0</v>
      </c>
      <c r="J236" s="152">
        <f t="shared" si="157"/>
        <v>10.0</v>
      </c>
      <c r="K236" s="110">
        <f t="shared" si="158"/>
        <v>4.0</v>
      </c>
      <c r="L236" s="110">
        <f t="shared" si="159"/>
        <v>10.0</v>
      </c>
    </row>
    <row r="237" spans="8:8">
      <c r="A237" s="164"/>
      <c r="B237" s="165"/>
      <c r="C237" s="150"/>
      <c r="D237" s="163" t="s">
        <v>79</v>
      </c>
      <c r="E237" s="151">
        <v>4.0</v>
      </c>
      <c r="F237" s="152">
        <f t="shared" si="155"/>
        <v>10.0</v>
      </c>
      <c r="G237" s="151"/>
      <c r="H237" s="152">
        <f t="shared" si="156"/>
        <v>0.0</v>
      </c>
      <c r="I237" s="151"/>
      <c r="J237" s="152">
        <f t="shared" si="157"/>
        <v>0.0</v>
      </c>
      <c r="K237" s="110">
        <f t="shared" si="158"/>
        <v>4.0</v>
      </c>
      <c r="L237" s="110">
        <f t="shared" si="159"/>
        <v>10.0</v>
      </c>
    </row>
    <row r="238" spans="8:8">
      <c r="A238" s="164"/>
      <c r="B238" s="165"/>
      <c r="C238" s="150"/>
      <c r="D238" s="163" t="s">
        <v>80</v>
      </c>
      <c r="E238" s="151">
        <v>4.0</v>
      </c>
      <c r="F238" s="152">
        <f t="shared" si="155"/>
        <v>10.0</v>
      </c>
      <c r="G238" s="151"/>
      <c r="H238" s="152">
        <f t="shared" si="156"/>
        <v>0.0</v>
      </c>
      <c r="I238" s="151"/>
      <c r="J238" s="152">
        <f t="shared" si="157"/>
        <v>0.0</v>
      </c>
      <c r="K238" s="110">
        <f t="shared" si="158"/>
        <v>4.0</v>
      </c>
      <c r="L238" s="110">
        <f t="shared" si="159"/>
        <v>10.0</v>
      </c>
    </row>
    <row r="239" spans="8:8">
      <c r="A239" s="164"/>
      <c r="B239" s="165"/>
      <c r="C239" s="150"/>
      <c r="D239" s="163" t="s">
        <v>105</v>
      </c>
      <c r="E239" s="151"/>
      <c r="F239" s="152">
        <f t="shared" si="155"/>
        <v>0.0</v>
      </c>
      <c r="G239" s="151">
        <v>4.0</v>
      </c>
      <c r="H239" s="152">
        <f t="shared" si="156"/>
        <v>10.0</v>
      </c>
      <c r="I239" s="151"/>
      <c r="J239" s="152">
        <f t="shared" si="157"/>
        <v>0.0</v>
      </c>
      <c r="K239" s="110">
        <f t="shared" si="158"/>
        <v>4.0</v>
      </c>
      <c r="L239" s="110">
        <f t="shared" si="159"/>
        <v>10.0</v>
      </c>
    </row>
    <row r="240" spans="8:8">
      <c r="A240" s="164"/>
      <c r="B240" s="165"/>
      <c r="C240" s="150"/>
      <c r="D240" s="163" t="s">
        <v>108</v>
      </c>
      <c r="E240" s="151"/>
      <c r="F240" s="152">
        <f t="shared" si="155"/>
        <v>0.0</v>
      </c>
      <c r="G240" s="151"/>
      <c r="H240" s="152">
        <f t="shared" si="156"/>
        <v>0.0</v>
      </c>
      <c r="I240" s="151"/>
      <c r="J240" s="152">
        <f t="shared" si="157"/>
        <v>0.0</v>
      </c>
      <c r="K240" s="110">
        <f t="shared" si="158"/>
        <v>0.0</v>
      </c>
      <c r="L240" s="110">
        <f t="shared" si="159"/>
        <v>0.0</v>
      </c>
    </row>
    <row r="241" spans="8:8">
      <c r="A241" s="164"/>
      <c r="B241" s="165"/>
      <c r="C241" s="150"/>
      <c r="D241" s="163" t="s">
        <v>81</v>
      </c>
      <c r="E241" s="151"/>
      <c r="F241" s="152">
        <f t="shared" si="155"/>
        <v>0.0</v>
      </c>
      <c r="G241" s="151"/>
      <c r="H241" s="152">
        <f t="shared" si="156"/>
        <v>0.0</v>
      </c>
      <c r="I241" s="151">
        <v>4.0</v>
      </c>
      <c r="J241" s="152">
        <f t="shared" si="157"/>
        <v>10.0</v>
      </c>
      <c r="K241" s="110">
        <f t="shared" si="158"/>
        <v>4.0</v>
      </c>
      <c r="L241" s="110">
        <f t="shared" si="159"/>
        <v>10.0</v>
      </c>
    </row>
    <row r="242" spans="8:8">
      <c r="A242" s="164"/>
      <c r="B242" s="165"/>
      <c r="C242" s="150"/>
      <c r="D242" s="163" t="s">
        <v>109</v>
      </c>
      <c r="E242" s="151"/>
      <c r="F242" s="152">
        <f t="shared" si="155"/>
        <v>0.0</v>
      </c>
      <c r="G242" s="151">
        <v>4.0</v>
      </c>
      <c r="H242" s="152">
        <f t="shared" si="156"/>
        <v>10.0</v>
      </c>
      <c r="I242" s="151"/>
      <c r="J242" s="152">
        <f t="shared" si="157"/>
        <v>0.0</v>
      </c>
      <c r="K242" s="110">
        <f t="shared" si="158"/>
        <v>4.0</v>
      </c>
      <c r="L242" s="110">
        <f t="shared" si="159"/>
        <v>10.0</v>
      </c>
    </row>
    <row r="243" spans="8:8">
      <c r="A243" s="164"/>
      <c r="B243" s="165"/>
      <c r="C243" s="153" t="s">
        <v>191</v>
      </c>
      <c r="D243" s="163" t="s">
        <v>63</v>
      </c>
      <c r="E243" s="151">
        <v>4.0</v>
      </c>
      <c r="F243" s="152">
        <f t="shared" si="155"/>
        <v>10.0</v>
      </c>
      <c r="G243" s="151">
        <v>4.0</v>
      </c>
      <c r="H243" s="152">
        <f t="shared" si="156"/>
        <v>10.0</v>
      </c>
      <c r="I243" s="151">
        <v>5.0</v>
      </c>
      <c r="J243" s="152">
        <f t="shared" si="157"/>
        <v>12.5</v>
      </c>
      <c r="K243" s="110">
        <f t="shared" si="158"/>
        <v>13.0</v>
      </c>
      <c r="L243" s="110">
        <f t="shared" si="159"/>
        <v>32.5</v>
      </c>
    </row>
    <row r="244" spans="8:8">
      <c r="A244" s="164"/>
      <c r="B244" s="165"/>
      <c r="C244" s="150" t="s">
        <v>180</v>
      </c>
      <c r="D244" s="163" t="s">
        <v>71</v>
      </c>
      <c r="E244" s="151"/>
      <c r="F244" s="152">
        <f t="shared" si="155"/>
        <v>0.0</v>
      </c>
      <c r="G244" s="151"/>
      <c r="H244" s="152">
        <f t="shared" si="156"/>
        <v>0.0</v>
      </c>
      <c r="I244" s="151"/>
      <c r="J244" s="152">
        <f t="shared" si="157"/>
        <v>0.0</v>
      </c>
      <c r="K244" s="110">
        <f t="shared" si="158"/>
        <v>0.0</v>
      </c>
      <c r="L244" s="110">
        <f t="shared" si="159"/>
        <v>0.0</v>
      </c>
    </row>
    <row r="245" spans="8:8">
      <c r="A245" s="164"/>
      <c r="B245" s="165"/>
      <c r="C245" s="150"/>
      <c r="D245" s="163" t="s">
        <v>76</v>
      </c>
      <c r="E245" s="151"/>
      <c r="F245" s="152">
        <f t="shared" si="155"/>
        <v>0.0</v>
      </c>
      <c r="G245" s="151"/>
      <c r="H245" s="152">
        <f t="shared" si="156"/>
        <v>0.0</v>
      </c>
      <c r="I245" s="151"/>
      <c r="J245" s="152">
        <f t="shared" si="157"/>
        <v>0.0</v>
      </c>
      <c r="K245" s="110">
        <f t="shared" si="158"/>
        <v>0.0</v>
      </c>
      <c r="L245" s="110">
        <f t="shared" si="159"/>
        <v>0.0</v>
      </c>
    </row>
    <row r="246" spans="8:8">
      <c r="A246" s="164"/>
      <c r="B246" s="165"/>
      <c r="C246" s="150"/>
      <c r="D246" s="163" t="s">
        <v>83</v>
      </c>
      <c r="E246" s="151"/>
      <c r="F246" s="152">
        <f t="shared" si="155"/>
        <v>0.0</v>
      </c>
      <c r="G246" s="151"/>
      <c r="H246" s="152">
        <f t="shared" si="156"/>
        <v>0.0</v>
      </c>
      <c r="I246" s="151"/>
      <c r="J246" s="152">
        <f t="shared" si="157"/>
        <v>0.0</v>
      </c>
      <c r="K246" s="110">
        <f t="shared" si="158"/>
        <v>0.0</v>
      </c>
      <c r="L246" s="110">
        <f t="shared" si="159"/>
        <v>0.0</v>
      </c>
    </row>
    <row r="247" spans="8:8">
      <c r="A247" s="164"/>
      <c r="B247" s="165"/>
      <c r="C247" s="150"/>
      <c r="D247" s="163" t="s">
        <v>81</v>
      </c>
      <c r="E247" s="151"/>
      <c r="F247" s="152">
        <f t="shared" si="155"/>
        <v>0.0</v>
      </c>
      <c r="G247" s="151"/>
      <c r="H247" s="152">
        <f t="shared" si="156"/>
        <v>0.0</v>
      </c>
      <c r="I247" s="151"/>
      <c r="J247" s="152">
        <f t="shared" si="157"/>
        <v>0.0</v>
      </c>
      <c r="K247" s="110">
        <f t="shared" si="158"/>
        <v>0.0</v>
      </c>
      <c r="L247" s="110">
        <f t="shared" si="159"/>
        <v>0.0</v>
      </c>
    </row>
    <row r="248" spans="8:8">
      <c r="A248" s="164"/>
      <c r="B248" s="165"/>
      <c r="C248" s="150" t="s">
        <v>25</v>
      </c>
      <c r="D248" s="163" t="s">
        <v>71</v>
      </c>
      <c r="E248" s="151"/>
      <c r="F248" s="152">
        <f t="shared" si="155"/>
        <v>0.0</v>
      </c>
      <c r="G248" s="151"/>
      <c r="H248" s="152">
        <f t="shared" si="156"/>
        <v>0.0</v>
      </c>
      <c r="I248" s="151"/>
      <c r="J248" s="152">
        <f t="shared" si="157"/>
        <v>0.0</v>
      </c>
      <c r="K248" s="110">
        <f t="shared" si="158"/>
        <v>0.0</v>
      </c>
      <c r="L248" s="110">
        <f t="shared" si="159"/>
        <v>0.0</v>
      </c>
    </row>
    <row r="249" spans="8:8">
      <c r="A249" s="164"/>
      <c r="B249" s="165"/>
      <c r="C249" s="150"/>
      <c r="D249" s="163" t="s">
        <v>81</v>
      </c>
      <c r="E249" s="151"/>
      <c r="F249" s="152">
        <f t="shared" si="155"/>
        <v>0.0</v>
      </c>
      <c r="G249" s="151"/>
      <c r="H249" s="152">
        <f t="shared" si="156"/>
        <v>0.0</v>
      </c>
      <c r="I249" s="151"/>
      <c r="J249" s="152">
        <f t="shared" si="157"/>
        <v>0.0</v>
      </c>
      <c r="K249" s="110">
        <f t="shared" si="158"/>
        <v>0.0</v>
      </c>
      <c r="L249" s="110">
        <f t="shared" si="159"/>
        <v>0.0</v>
      </c>
    </row>
    <row r="250" spans="8:8">
      <c r="A250" s="164"/>
      <c r="B250" s="165"/>
      <c r="C250" s="153" t="s">
        <v>160</v>
      </c>
      <c r="D250" s="163" t="s">
        <v>103</v>
      </c>
      <c r="E250" s="151">
        <v>4.0</v>
      </c>
      <c r="F250" s="152">
        <f t="shared" si="155"/>
        <v>10.0</v>
      </c>
      <c r="G250" s="151">
        <v>4.0</v>
      </c>
      <c r="H250" s="152">
        <f t="shared" si="156"/>
        <v>10.0</v>
      </c>
      <c r="I250" s="151">
        <v>5.0</v>
      </c>
      <c r="J250" s="152">
        <f t="shared" si="157"/>
        <v>12.5</v>
      </c>
      <c r="K250" s="110">
        <f t="shared" si="158"/>
        <v>13.0</v>
      </c>
      <c r="L250" s="110">
        <f t="shared" si="159"/>
        <v>32.5</v>
      </c>
    </row>
    <row r="251" spans="8:8">
      <c r="A251" s="164"/>
      <c r="B251" s="165"/>
      <c r="C251" s="150" t="s">
        <v>190</v>
      </c>
      <c r="D251" s="174" t="s">
        <v>71</v>
      </c>
      <c r="E251" s="151">
        <v>4.0</v>
      </c>
      <c r="F251" s="152">
        <f t="shared" si="155"/>
        <v>10.0</v>
      </c>
      <c r="G251" s="151">
        <v>4.0</v>
      </c>
      <c r="H251" s="152">
        <f t="shared" si="156"/>
        <v>10.0</v>
      </c>
      <c r="I251" s="151">
        <v>4.0</v>
      </c>
      <c r="J251" s="152">
        <f t="shared" si="157"/>
        <v>10.0</v>
      </c>
      <c r="K251" s="110">
        <f t="shared" si="158"/>
        <v>12.0</v>
      </c>
      <c r="L251" s="110">
        <f t="shared" si="159"/>
        <v>30.0</v>
      </c>
    </row>
    <row r="252" spans="8:8">
      <c r="A252" s="164"/>
      <c r="B252" s="165"/>
      <c r="C252" s="150"/>
      <c r="D252" s="174" t="s">
        <v>70</v>
      </c>
      <c r="E252" s="151">
        <v>4.0</v>
      </c>
      <c r="F252" s="152">
        <f t="shared" si="155"/>
        <v>10.0</v>
      </c>
      <c r="G252" s="151">
        <v>4.0</v>
      </c>
      <c r="H252" s="152">
        <f t="shared" si="156"/>
        <v>10.0</v>
      </c>
      <c r="I252" s="151">
        <v>4.0</v>
      </c>
      <c r="J252" s="152">
        <f t="shared" si="157"/>
        <v>10.0</v>
      </c>
      <c r="K252" s="110">
        <f t="shared" si="158"/>
        <v>12.0</v>
      </c>
      <c r="L252" s="110">
        <f t="shared" si="159"/>
        <v>30.0</v>
      </c>
    </row>
    <row r="253" spans="8:8">
      <c r="A253" s="164"/>
      <c r="B253" s="165"/>
      <c r="C253" s="150"/>
      <c r="D253" s="174" t="s">
        <v>76</v>
      </c>
      <c r="E253" s="151">
        <v>4.0</v>
      </c>
      <c r="F253" s="152">
        <f t="shared" si="155"/>
        <v>10.0</v>
      </c>
      <c r="G253" s="151">
        <v>4.0</v>
      </c>
      <c r="H253" s="152">
        <f t="shared" si="156"/>
        <v>10.0</v>
      </c>
      <c r="I253" s="151">
        <v>4.0</v>
      </c>
      <c r="J253" s="152">
        <f t="shared" si="157"/>
        <v>10.0</v>
      </c>
      <c r="K253" s="110">
        <f t="shared" si="158"/>
        <v>12.0</v>
      </c>
      <c r="L253" s="110">
        <f t="shared" si="159"/>
        <v>30.0</v>
      </c>
    </row>
    <row r="254" spans="8:8" ht="15.0" customHeight="1">
      <c r="A254" s="164"/>
      <c r="B254" s="165"/>
      <c r="C254" s="166" t="s">
        <v>167</v>
      </c>
      <c r="D254" s="173" t="s">
        <v>171</v>
      </c>
      <c r="E254" s="151">
        <v>4.0</v>
      </c>
      <c r="F254" s="152">
        <f t="shared" si="155"/>
        <v>10.0</v>
      </c>
      <c r="G254" s="151">
        <v>4.0</v>
      </c>
      <c r="H254" s="152">
        <f t="shared" si="156"/>
        <v>10.0</v>
      </c>
      <c r="I254" s="151">
        <v>5.0</v>
      </c>
      <c r="J254" s="152">
        <f t="shared" si="157"/>
        <v>12.5</v>
      </c>
      <c r="K254" s="110">
        <f t="shared" si="158"/>
        <v>13.0</v>
      </c>
      <c r="L254" s="110">
        <f t="shared" si="159"/>
        <v>32.5</v>
      </c>
    </row>
    <row r="255" spans="8:8" ht="15.0" customHeight="1">
      <c r="A255" s="164"/>
      <c r="B255" s="165"/>
      <c r="C255" s="168"/>
      <c r="D255" s="173" t="s">
        <v>81</v>
      </c>
      <c r="E255" s="151">
        <v>4.0</v>
      </c>
      <c r="F255" s="152">
        <f t="shared" si="155"/>
        <v>10.0</v>
      </c>
      <c r="G255" s="151">
        <v>4.0</v>
      </c>
      <c r="H255" s="152">
        <f t="shared" si="156"/>
        <v>10.0</v>
      </c>
      <c r="I255" s="151">
        <v>4.0</v>
      </c>
      <c r="J255" s="152">
        <f t="shared" si="157"/>
        <v>10.0</v>
      </c>
      <c r="K255" s="110">
        <f t="shared" si="158"/>
        <v>12.0</v>
      </c>
      <c r="L255" s="110">
        <f t="shared" si="159"/>
        <v>30.0</v>
      </c>
    </row>
    <row r="256" spans="8:8">
      <c r="A256" s="164"/>
      <c r="B256" s="175"/>
      <c r="C256" s="153" t="s">
        <v>161</v>
      </c>
      <c r="D256" s="163" t="s">
        <v>104</v>
      </c>
      <c r="E256" s="151">
        <v>4.0</v>
      </c>
      <c r="F256" s="152">
        <f t="shared" si="155"/>
        <v>10.0</v>
      </c>
      <c r="G256" s="151">
        <v>4.0</v>
      </c>
      <c r="H256" s="152">
        <f t="shared" si="156"/>
        <v>10.0</v>
      </c>
      <c r="I256" s="151">
        <v>5.0</v>
      </c>
      <c r="J256" s="152">
        <f t="shared" si="157"/>
        <v>12.5</v>
      </c>
      <c r="K256" s="110">
        <f t="shared" si="158"/>
        <v>13.0</v>
      </c>
      <c r="L256" s="110">
        <f t="shared" si="159"/>
        <v>32.5</v>
      </c>
    </row>
    <row r="257" spans="8:8">
      <c r="A257" s="176"/>
      <c r="B257" s="158" t="s">
        <v>164</v>
      </c>
      <c r="C257" s="143" t="s">
        <v>18</v>
      </c>
      <c r="D257" s="143"/>
      <c r="E257" s="138">
        <f t="shared" si="160" ref="E257:J257">SUM(E200:E256)</f>
        <v>130.0</v>
      </c>
      <c r="F257" s="146">
        <f t="shared" si="160"/>
        <v>325.0</v>
      </c>
      <c r="G257" s="138">
        <f t="shared" si="160"/>
        <v>130.0</v>
      </c>
      <c r="H257" s="146">
        <f t="shared" si="160"/>
        <v>325.0</v>
      </c>
      <c r="I257" s="138">
        <f>SUM(I200:I256)</f>
        <v>174.0</v>
      </c>
      <c r="J257" s="146">
        <f t="shared" si="160"/>
        <v>435.0</v>
      </c>
      <c r="K257" s="159">
        <f t="shared" si="161" ref="K257:L257">E257+G257+I257</f>
        <v>434.0</v>
      </c>
      <c r="L257" s="159">
        <f t="shared" si="161"/>
        <v>1085.0</v>
      </c>
    </row>
    <row r="258" spans="8:8" s="97" ht="12.0" customFormat="1" customHeight="1">
      <c r="B258" s="98"/>
      <c r="E258" s="97">
        <v>130.0</v>
      </c>
      <c r="F258" s="125">
        <v>325.0</v>
      </c>
      <c r="G258" s="97">
        <v>130.0</v>
      </c>
      <c r="H258" s="125">
        <v>325.0</v>
      </c>
      <c r="I258" s="97">
        <v>174.0</v>
      </c>
      <c r="J258" s="125">
        <v>435.0</v>
      </c>
      <c r="K258" s="110">
        <f>E258+G258+I258</f>
        <v>434.0</v>
      </c>
      <c r="L258" s="110">
        <f>F258+H258+J258</f>
        <v>1085.0</v>
      </c>
      <c r="N258" s="97">
        <f>E258-E257</f>
        <v>0.0</v>
      </c>
      <c r="O258" s="97">
        <f t="shared" si="162" ref="O258">F258-F257</f>
        <v>0.0</v>
      </c>
      <c r="P258" s="97">
        <f t="shared" si="163" ref="P258">G258-G257</f>
        <v>0.0</v>
      </c>
      <c r="Q258" s="97">
        <f t="shared" si="164" ref="Q258">H258-H257</f>
        <v>0.0</v>
      </c>
      <c r="R258" s="97">
        <f t="shared" si="165" ref="R258">I258-I257</f>
        <v>0.0</v>
      </c>
      <c r="S258" s="97">
        <f t="shared" si="166" ref="S258">J258-J257</f>
        <v>0.0</v>
      </c>
      <c r="T258" s="97">
        <f t="shared" si="167" ref="T258">K258-K257</f>
        <v>0.0</v>
      </c>
      <c r="U258" s="97">
        <f>L258-L257</f>
        <v>0.0</v>
      </c>
    </row>
    <row r="259" spans="8:8" s="97" ht="12.0" customFormat="1" customHeight="1">
      <c r="B259" s="98"/>
      <c r="F259" s="125"/>
      <c r="H259" s="125"/>
      <c r="J259" s="125"/>
      <c r="K259" s="126"/>
      <c r="L259" s="100"/>
    </row>
    <row r="262" spans="8:8" ht="13.5" customHeight="1">
      <c r="A262" s="177"/>
      <c r="B262" s="178" t="s">
        <v>176</v>
      </c>
      <c r="C262" s="179"/>
      <c r="D262" s="179"/>
      <c r="E262" s="179"/>
      <c r="F262" s="179"/>
      <c r="G262" s="179"/>
      <c r="H262" s="179"/>
      <c r="I262" s="179"/>
      <c r="J262" s="180"/>
      <c r="K262" s="179"/>
      <c r="AC262" s="1">
        <v>605.0</v>
      </c>
      <c r="AD262" s="1">
        <v>605.0</v>
      </c>
    </row>
    <row r="263" spans="8:8" s="4" ht="27.0" customFormat="1">
      <c r="B263" s="181" t="s">
        <v>177</v>
      </c>
      <c r="C263" s="182" t="s">
        <v>88</v>
      </c>
      <c r="D263" s="182" t="s">
        <v>89</v>
      </c>
      <c r="E263" s="141" t="s">
        <v>98</v>
      </c>
      <c r="F263" s="142"/>
      <c r="G263" s="141" t="s">
        <v>99</v>
      </c>
      <c r="H263" s="142"/>
      <c r="I263" s="141" t="s">
        <v>100</v>
      </c>
      <c r="J263" s="142"/>
      <c r="K263" s="143" t="s">
        <v>4</v>
      </c>
      <c r="L263" s="143"/>
      <c r="M263" s="183" t="s">
        <v>90</v>
      </c>
      <c r="Y263" s="184"/>
      <c r="Z263" s="185" t="s">
        <v>88</v>
      </c>
      <c r="AA263" s="185" t="s">
        <v>89</v>
      </c>
      <c r="AB263" s="185" t="s">
        <v>95</v>
      </c>
      <c r="AC263" s="185" t="s">
        <v>98</v>
      </c>
      <c r="AD263" s="185" t="s">
        <v>99</v>
      </c>
      <c r="AE263" s="185" t="s">
        <v>100</v>
      </c>
      <c r="AF263" s="185" t="s">
        <v>169</v>
      </c>
    </row>
    <row r="264" spans="8:8" s="4" ht="13.5" customFormat="1">
      <c r="B264" s="181"/>
      <c r="C264" s="182"/>
      <c r="D264" s="182"/>
      <c r="E264" s="138" t="s">
        <v>147</v>
      </c>
      <c r="F264" s="146" t="s">
        <v>148</v>
      </c>
      <c r="G264" s="138" t="s">
        <v>147</v>
      </c>
      <c r="H264" s="146" t="s">
        <v>148</v>
      </c>
      <c r="I264" s="138" t="s">
        <v>147</v>
      </c>
      <c r="J264" s="146" t="s">
        <v>148</v>
      </c>
      <c r="K264" s="147" t="s">
        <v>147</v>
      </c>
      <c r="L264" s="146" t="s">
        <v>148</v>
      </c>
      <c r="T264" s="186" t="s">
        <v>98</v>
      </c>
      <c r="U264" s="186" t="s">
        <v>99</v>
      </c>
      <c r="V264" s="186" t="s">
        <v>100</v>
      </c>
      <c r="W264" s="4" t="s">
        <v>95</v>
      </c>
      <c r="Y264" s="181"/>
      <c r="Z264" s="182"/>
      <c r="AA264" s="182"/>
      <c r="AB264" s="147"/>
      <c r="AC264" s="147"/>
      <c r="AD264" s="147"/>
      <c r="AE264" s="147"/>
      <c r="AF264" s="147"/>
    </row>
    <row r="265" spans="8:8" s="186" ht="13.5" customFormat="1">
      <c r="B265" s="187">
        <v>1.0</v>
      </c>
      <c r="C265" s="182" t="s">
        <v>62</v>
      </c>
      <c r="D265" s="188">
        <v>4.0</v>
      </c>
      <c r="E265" s="182">
        <f t="shared" si="168" ref="E265:J265">E26+E106+E172+E200</f>
        <v>15.0</v>
      </c>
      <c r="F265" s="182">
        <f t="shared" si="168"/>
        <v>37.5</v>
      </c>
      <c r="G265" s="182">
        <f t="shared" si="168"/>
        <v>15.0</v>
      </c>
      <c r="H265" s="182">
        <f t="shared" si="168"/>
        <v>37.5</v>
      </c>
      <c r="I265" s="182">
        <f t="shared" si="168"/>
        <v>19.0</v>
      </c>
      <c r="J265" s="182">
        <f t="shared" si="168"/>
        <v>47.5</v>
      </c>
      <c r="K265" s="182">
        <f>E265+G265+I265</f>
        <v>49.0</v>
      </c>
      <c r="L265" s="189">
        <f>F265+H265+J265</f>
        <v>122.5</v>
      </c>
      <c r="M265" s="189">
        <f>K265/D265</f>
        <v>12.25</v>
      </c>
      <c r="N265" s="190"/>
      <c r="O265" s="190"/>
      <c r="P265" s="190"/>
      <c r="R265" s="182" t="s">
        <v>62</v>
      </c>
      <c r="T265" s="191">
        <f>AC265-E265</f>
        <v>-0.4399999999999995</v>
      </c>
      <c r="U265" s="191">
        <f>AD265-G265</f>
        <v>-0.4399999999999995</v>
      </c>
      <c r="V265" s="191">
        <f>AE265-I265</f>
        <v>0.3999999999999986</v>
      </c>
      <c r="W265" s="191">
        <f>AB265-K265</f>
        <v>-0.4799999999999969</v>
      </c>
      <c r="Y265" s="187">
        <v>1.0</v>
      </c>
      <c r="Z265" s="182" t="s">
        <v>62</v>
      </c>
      <c r="AA265" s="188">
        <v>4.0</v>
      </c>
      <c r="AB265" s="192">
        <f>AA265*12.13</f>
        <v>48.52</v>
      </c>
      <c r="AC265" s="192">
        <f>AA265*3.64</f>
        <v>14.56</v>
      </c>
      <c r="AD265" s="192">
        <f>AA265*3.64</f>
        <v>14.56</v>
      </c>
      <c r="AE265" s="192">
        <f>AA265*4.85</f>
        <v>19.4</v>
      </c>
      <c r="AF265" s="192">
        <f t="shared" si="169" ref="AF265:AF288">SUM(AC265:AE265)</f>
        <v>48.519999999999996</v>
      </c>
    </row>
    <row r="266" spans="8:8" s="186" ht="13.5" customFormat="1">
      <c r="B266" s="187">
        <v>2.0</v>
      </c>
      <c r="C266" s="182" t="s">
        <v>91</v>
      </c>
      <c r="D266" s="188">
        <v>11.0</v>
      </c>
      <c r="E266" s="182">
        <f t="shared" si="170" ref="E266:J266">E27+E42+E58+E92+E157+E173+E174+E201+E202+E203+E15</f>
        <v>40.0</v>
      </c>
      <c r="F266" s="182">
        <f t="shared" si="170"/>
        <v>100.0</v>
      </c>
      <c r="G266" s="182">
        <f t="shared" si="170"/>
        <v>40.0</v>
      </c>
      <c r="H266" s="182">
        <f t="shared" si="170"/>
        <v>100.0</v>
      </c>
      <c r="I266" s="182">
        <f t="shared" si="170"/>
        <v>53.0</v>
      </c>
      <c r="J266" s="182">
        <f t="shared" si="170"/>
        <v>132.5</v>
      </c>
      <c r="K266" s="182">
        <f t="shared" si="171" ref="K266:K287">E266+G266+I266</f>
        <v>133.0</v>
      </c>
      <c r="L266" s="189">
        <f t="shared" si="172" ref="L266:L287">F266+H266+J266</f>
        <v>332.5</v>
      </c>
      <c r="M266" s="189">
        <f t="shared" si="173" ref="M266:M285">K266/D266</f>
        <v>12.090909090909092</v>
      </c>
      <c r="N266" s="190"/>
      <c r="O266" s="190"/>
      <c r="P266" s="190"/>
      <c r="R266" s="182" t="s">
        <v>91</v>
      </c>
      <c r="T266" s="191">
        <f t="shared" si="174" ref="T266:T287">AC266-E266</f>
        <v>0.03999999999999915</v>
      </c>
      <c r="U266" s="191">
        <f t="shared" si="175" ref="U266:U287">AD266-G266</f>
        <v>0.03999999999999915</v>
      </c>
      <c r="V266" s="191">
        <f t="shared" si="176" ref="V266:V287">AE266-I266</f>
        <v>0.3500000000000014</v>
      </c>
      <c r="W266" s="191">
        <f t="shared" si="177" ref="W266:W287">AB266-K266</f>
        <v>0.4300000000000068</v>
      </c>
      <c r="Y266" s="187">
        <v>2.0</v>
      </c>
      <c r="Z266" s="182" t="s">
        <v>91</v>
      </c>
      <c r="AA266" s="188">
        <v>11.0</v>
      </c>
      <c r="AB266" s="192">
        <f t="shared" si="178" ref="AB266:AB287">AA266*12.13</f>
        <v>133.43</v>
      </c>
      <c r="AC266" s="192">
        <f t="shared" si="179" ref="AC266:AC287">AA266*3.64</f>
        <v>40.04</v>
      </c>
      <c r="AD266" s="192">
        <f t="shared" si="180" ref="AD266:AD287">AA266*3.64</f>
        <v>40.04</v>
      </c>
      <c r="AE266" s="192">
        <f t="shared" si="181" ref="AE266:AE287">AA266*4.85</f>
        <v>53.349999999999994</v>
      </c>
      <c r="AF266" s="192">
        <f t="shared" si="169"/>
        <v>133.43</v>
      </c>
    </row>
    <row r="267" spans="8:8" s="186" ht="13.5" customFormat="1">
      <c r="B267" s="187">
        <v>3.0</v>
      </c>
      <c r="C267" s="182" t="s">
        <v>110</v>
      </c>
      <c r="D267" s="188">
        <v>3.0</v>
      </c>
      <c r="E267" s="182">
        <f t="shared" si="182" ref="E267:J267">E146+E204</f>
        <v>9.0</v>
      </c>
      <c r="F267" s="182">
        <f t="shared" si="182"/>
        <v>22.5</v>
      </c>
      <c r="G267" s="182">
        <f t="shared" si="182"/>
        <v>11.0</v>
      </c>
      <c r="H267" s="182">
        <f t="shared" si="182"/>
        <v>27.5</v>
      </c>
      <c r="I267" s="182">
        <f t="shared" si="182"/>
        <v>15.0</v>
      </c>
      <c r="J267" s="182">
        <f t="shared" si="182"/>
        <v>37.5</v>
      </c>
      <c r="K267" s="182">
        <f t="shared" si="171"/>
        <v>35.0</v>
      </c>
      <c r="L267" s="189">
        <f t="shared" si="172"/>
        <v>87.5</v>
      </c>
      <c r="M267" s="189">
        <f t="shared" si="173"/>
        <v>11.666666666666666</v>
      </c>
      <c r="N267" s="190"/>
      <c r="O267" s="190"/>
      <c r="P267" s="190"/>
      <c r="R267" s="182" t="s">
        <v>110</v>
      </c>
      <c r="T267" s="191">
        <f t="shared" si="174"/>
        <v>1.92</v>
      </c>
      <c r="U267" s="191">
        <f t="shared" si="175"/>
        <v>-0.08000000000000007</v>
      </c>
      <c r="V267" s="191">
        <f t="shared" si="176"/>
        <v>-0.4499999999999993</v>
      </c>
      <c r="W267" s="191">
        <f t="shared" si="177"/>
        <v>1.3900000000000006</v>
      </c>
      <c r="Y267" s="187">
        <v>3.0</v>
      </c>
      <c r="Z267" s="182" t="s">
        <v>110</v>
      </c>
      <c r="AA267" s="188">
        <v>3.0</v>
      </c>
      <c r="AB267" s="192">
        <f t="shared" si="178"/>
        <v>36.39</v>
      </c>
      <c r="AC267" s="192">
        <f t="shared" si="179"/>
        <v>10.92</v>
      </c>
      <c r="AD267" s="192">
        <f t="shared" si="180"/>
        <v>10.92</v>
      </c>
      <c r="AE267" s="192">
        <f t="shared" si="181"/>
        <v>14.549999999999999</v>
      </c>
      <c r="AF267" s="192">
        <f t="shared" si="169"/>
        <v>36.39</v>
      </c>
    </row>
    <row r="268" spans="8:8" s="186" ht="13.5" customFormat="1">
      <c r="B268" s="187">
        <v>4.0</v>
      </c>
      <c r="C268" s="182" t="s">
        <v>64</v>
      </c>
      <c r="D268" s="188">
        <v>16.0</v>
      </c>
      <c r="E268" s="182">
        <f t="shared" si="183" ref="E268:J268">E43+E105+E175+E205+E206+E207+E208+E209+E211+E253+E252+E251+E108+E67+E216+E210</f>
        <v>58.0</v>
      </c>
      <c r="F268" s="182">
        <f t="shared" si="183"/>
        <v>145.0</v>
      </c>
      <c r="G268" s="182">
        <f t="shared" si="183"/>
        <v>58.0</v>
      </c>
      <c r="H268" s="182">
        <f t="shared" si="183"/>
        <v>145.0</v>
      </c>
      <c r="I268" s="182">
        <f t="shared" si="183"/>
        <v>77.0</v>
      </c>
      <c r="J268" s="182">
        <f t="shared" si="183"/>
        <v>192.5</v>
      </c>
      <c r="K268" s="182">
        <f t="shared" si="171"/>
        <v>193.0</v>
      </c>
      <c r="L268" s="189">
        <f t="shared" si="172"/>
        <v>482.5</v>
      </c>
      <c r="M268" s="189">
        <f>K268/D268</f>
        <v>12.0625</v>
      </c>
      <c r="N268" s="190"/>
      <c r="O268" s="190"/>
      <c r="P268" s="190"/>
      <c r="R268" s="182" t="s">
        <v>64</v>
      </c>
      <c r="T268" s="191">
        <f t="shared" si="174"/>
        <v>0.240000000000002</v>
      </c>
      <c r="U268" s="191">
        <f t="shared" si="175"/>
        <v>0.240000000000002</v>
      </c>
      <c r="V268" s="191">
        <f t="shared" si="176"/>
        <v>0.5999999999999943</v>
      </c>
      <c r="W268" s="191">
        <f t="shared" si="177"/>
        <v>1.0800000000000125</v>
      </c>
      <c r="Y268" s="187">
        <v>4.0</v>
      </c>
      <c r="Z268" s="182" t="s">
        <v>64</v>
      </c>
      <c r="AA268" s="188">
        <v>16.0</v>
      </c>
      <c r="AB268" s="192">
        <f t="shared" si="178"/>
        <v>194.08</v>
      </c>
      <c r="AC268" s="192">
        <f t="shared" si="179"/>
        <v>58.24</v>
      </c>
      <c r="AD268" s="192">
        <f t="shared" si="180"/>
        <v>58.24</v>
      </c>
      <c r="AE268" s="192">
        <f t="shared" si="181"/>
        <v>77.6</v>
      </c>
      <c r="AF268" s="192">
        <f t="shared" si="169"/>
        <v>194.07999999999998</v>
      </c>
    </row>
    <row r="269" spans="8:8" s="186" ht="13.5" customFormat="1">
      <c r="B269" s="187">
        <v>5.0</v>
      </c>
      <c r="C269" s="182" t="s">
        <v>34</v>
      </c>
      <c r="D269" s="188">
        <v>4.0</v>
      </c>
      <c r="E269" s="182">
        <f t="shared" si="184" ref="E269:J269">E9+E93+E176+E212</f>
        <v>15.0</v>
      </c>
      <c r="F269" s="182">
        <f t="shared" si="184"/>
        <v>37.5</v>
      </c>
      <c r="G269" s="182">
        <f t="shared" si="184"/>
        <v>15.0</v>
      </c>
      <c r="H269" s="182">
        <f t="shared" si="184"/>
        <v>37.5</v>
      </c>
      <c r="I269" s="182">
        <f t="shared" si="184"/>
        <v>19.0</v>
      </c>
      <c r="J269" s="182">
        <f t="shared" si="184"/>
        <v>47.5</v>
      </c>
      <c r="K269" s="182">
        <f t="shared" si="171"/>
        <v>49.0</v>
      </c>
      <c r="L269" s="189">
        <f t="shared" si="172"/>
        <v>122.5</v>
      </c>
      <c r="M269" s="189">
        <f t="shared" si="173"/>
        <v>12.25</v>
      </c>
      <c r="N269" s="190"/>
      <c r="O269" s="190"/>
      <c r="P269" s="190"/>
      <c r="R269" s="182" t="s">
        <v>34</v>
      </c>
      <c r="T269" s="191">
        <f t="shared" si="174"/>
        <v>-0.4399999999999995</v>
      </c>
      <c r="U269" s="191">
        <f>AD269-G269</f>
        <v>-0.4399999999999995</v>
      </c>
      <c r="V269" s="191">
        <f t="shared" si="176"/>
        <v>0.3999999999999986</v>
      </c>
      <c r="W269" s="191">
        <f t="shared" si="177"/>
        <v>-0.4799999999999969</v>
      </c>
      <c r="Y269" s="187">
        <v>5.0</v>
      </c>
      <c r="Z269" s="182" t="s">
        <v>34</v>
      </c>
      <c r="AA269" s="188">
        <v>4.0</v>
      </c>
      <c r="AB269" s="192">
        <f t="shared" si="178"/>
        <v>48.52</v>
      </c>
      <c r="AC269" s="192">
        <f t="shared" si="179"/>
        <v>14.56</v>
      </c>
      <c r="AD269" s="192">
        <f t="shared" si="180"/>
        <v>14.56</v>
      </c>
      <c r="AE269" s="192">
        <f t="shared" si="181"/>
        <v>19.4</v>
      </c>
      <c r="AF269" s="192">
        <f t="shared" si="169"/>
        <v>48.519999999999996</v>
      </c>
    </row>
    <row r="270" spans="8:8" s="186" ht="13.5" customFormat="1">
      <c r="B270" s="187">
        <v>6.0</v>
      </c>
      <c r="C270" s="182" t="s">
        <v>92</v>
      </c>
      <c r="D270" s="188">
        <v>1.0</v>
      </c>
      <c r="E270" s="182">
        <f t="shared" si="185" ref="E270:J270">E213</f>
        <v>4.0</v>
      </c>
      <c r="F270" s="182">
        <f t="shared" si="185"/>
        <v>10.0</v>
      </c>
      <c r="G270" s="182">
        <f t="shared" si="185"/>
        <v>4.0</v>
      </c>
      <c r="H270" s="182">
        <f t="shared" si="185"/>
        <v>10.0</v>
      </c>
      <c r="I270" s="182">
        <f t="shared" si="185"/>
        <v>5.0</v>
      </c>
      <c r="J270" s="182">
        <f t="shared" si="185"/>
        <v>12.5</v>
      </c>
      <c r="K270" s="182">
        <f t="shared" si="171"/>
        <v>13.0</v>
      </c>
      <c r="L270" s="189">
        <f t="shared" si="172"/>
        <v>32.5</v>
      </c>
      <c r="M270" s="189">
        <f t="shared" si="173"/>
        <v>13.0</v>
      </c>
      <c r="N270" s="190"/>
      <c r="O270" s="190"/>
      <c r="P270" s="190"/>
      <c r="R270" s="182" t="s">
        <v>92</v>
      </c>
      <c r="T270" s="191">
        <f t="shared" si="174"/>
        <v>-0.3599999999999999</v>
      </c>
      <c r="U270" s="191">
        <f t="shared" si="175"/>
        <v>-0.3599999999999999</v>
      </c>
      <c r="V270" s="191">
        <f t="shared" si="176"/>
        <v>-0.15000000000000036</v>
      </c>
      <c r="W270" s="191">
        <f t="shared" si="177"/>
        <v>-0.8699999999999992</v>
      </c>
      <c r="Y270" s="187">
        <v>6.0</v>
      </c>
      <c r="Z270" s="182" t="s">
        <v>92</v>
      </c>
      <c r="AA270" s="188">
        <v>1.0</v>
      </c>
      <c r="AB270" s="192">
        <f t="shared" si="178"/>
        <v>12.13</v>
      </c>
      <c r="AC270" s="192">
        <f t="shared" si="179"/>
        <v>3.64</v>
      </c>
      <c r="AD270" s="192">
        <f t="shared" si="180"/>
        <v>3.64</v>
      </c>
      <c r="AE270" s="192">
        <f t="shared" si="181"/>
        <v>4.85</v>
      </c>
      <c r="AF270" s="192">
        <f t="shared" si="169"/>
        <v>12.129999999999999</v>
      </c>
    </row>
    <row r="271" spans="8:8" s="186" ht="13.5" customFormat="1">
      <c r="B271" s="187">
        <v>7.0</v>
      </c>
      <c r="C271" s="182" t="s">
        <v>68</v>
      </c>
      <c r="D271" s="188">
        <v>5.0</v>
      </c>
      <c r="E271" s="182">
        <f t="shared" si="186" ref="E271:J271">E13+E59+E117+E177+E214</f>
        <v>18.0</v>
      </c>
      <c r="F271" s="182">
        <f t="shared" si="186"/>
        <v>45.0</v>
      </c>
      <c r="G271" s="182">
        <f t="shared" si="186"/>
        <v>19.0</v>
      </c>
      <c r="H271" s="182">
        <f t="shared" si="186"/>
        <v>47.5</v>
      </c>
      <c r="I271" s="182">
        <f t="shared" si="186"/>
        <v>24.0</v>
      </c>
      <c r="J271" s="182">
        <f t="shared" si="186"/>
        <v>60.0</v>
      </c>
      <c r="K271" s="182">
        <f t="shared" si="171"/>
        <v>61.0</v>
      </c>
      <c r="L271" s="189">
        <f t="shared" si="172"/>
        <v>152.5</v>
      </c>
      <c r="M271" s="189">
        <f>K271/D271</f>
        <v>12.2</v>
      </c>
      <c r="N271" s="190"/>
      <c r="O271" s="190"/>
      <c r="P271" s="190"/>
      <c r="R271" s="182" t="s">
        <v>68</v>
      </c>
      <c r="T271" s="191">
        <f t="shared" si="174"/>
        <v>0.1999999999999993</v>
      </c>
      <c r="U271" s="191">
        <f t="shared" si="175"/>
        <v>-0.8000000000000007</v>
      </c>
      <c r="V271" s="191">
        <f t="shared" si="176"/>
        <v>0.25</v>
      </c>
      <c r="W271" s="191">
        <f t="shared" si="177"/>
        <v>-0.3500000000000014</v>
      </c>
      <c r="Y271" s="187">
        <v>7.0</v>
      </c>
      <c r="Z271" s="182" t="s">
        <v>68</v>
      </c>
      <c r="AA271" s="188">
        <v>5.0</v>
      </c>
      <c r="AB271" s="192">
        <f t="shared" si="178"/>
        <v>60.650000000000006</v>
      </c>
      <c r="AC271" s="192">
        <f t="shared" si="179"/>
        <v>18.2</v>
      </c>
      <c r="AD271" s="192">
        <f t="shared" si="180"/>
        <v>18.2</v>
      </c>
      <c r="AE271" s="192">
        <f t="shared" si="181"/>
        <v>24.25</v>
      </c>
      <c r="AF271" s="192">
        <f t="shared" si="169"/>
        <v>60.65</v>
      </c>
    </row>
    <row r="272" spans="8:8" s="186" ht="13.5" customFormat="1">
      <c r="B272" s="187">
        <v>8.0</v>
      </c>
      <c r="C272" s="182" t="s">
        <v>69</v>
      </c>
      <c r="D272" s="188">
        <v>8.0</v>
      </c>
      <c r="E272" s="182">
        <f t="shared" si="187" ref="E272:J272">E14+E60+E61+E94+E162+E178+E179+E215</f>
        <v>29.0</v>
      </c>
      <c r="F272" s="182">
        <f t="shared" si="187"/>
        <v>72.5</v>
      </c>
      <c r="G272" s="182">
        <f t="shared" si="187"/>
        <v>30.0</v>
      </c>
      <c r="H272" s="182">
        <f t="shared" si="187"/>
        <v>75.0</v>
      </c>
      <c r="I272" s="182">
        <f t="shared" si="187"/>
        <v>39.0</v>
      </c>
      <c r="J272" s="182">
        <f t="shared" si="187"/>
        <v>97.5</v>
      </c>
      <c r="K272" s="182">
        <f t="shared" si="171"/>
        <v>98.0</v>
      </c>
      <c r="L272" s="189">
        <f t="shared" si="172"/>
        <v>245.0</v>
      </c>
      <c r="M272" s="189">
        <f t="shared" si="173"/>
        <v>12.25</v>
      </c>
      <c r="N272" s="190"/>
      <c r="O272" s="190"/>
      <c r="P272" s="190"/>
      <c r="R272" s="182" t="s">
        <v>69</v>
      </c>
      <c r="T272" s="191">
        <f t="shared" si="174"/>
        <v>0.120000000000001</v>
      </c>
      <c r="U272" s="191">
        <f t="shared" si="175"/>
        <v>-0.879999999999999</v>
      </c>
      <c r="V272" s="191">
        <f t="shared" si="176"/>
        <v>-0.20000000000000284</v>
      </c>
      <c r="W272" s="191">
        <f t="shared" si="177"/>
        <v>-0.9599999999999937</v>
      </c>
      <c r="Y272" s="187">
        <v>8.0</v>
      </c>
      <c r="Z272" s="182" t="s">
        <v>69</v>
      </c>
      <c r="AA272" s="188">
        <v>8.0</v>
      </c>
      <c r="AB272" s="192">
        <f t="shared" si="178"/>
        <v>97.04</v>
      </c>
      <c r="AC272" s="192">
        <f t="shared" si="179"/>
        <v>29.12</v>
      </c>
      <c r="AD272" s="192">
        <f t="shared" si="180"/>
        <v>29.12</v>
      </c>
      <c r="AE272" s="192">
        <f t="shared" si="181"/>
        <v>38.8</v>
      </c>
      <c r="AF272" s="192">
        <f t="shared" si="169"/>
        <v>97.03999999999999</v>
      </c>
    </row>
    <row r="273" spans="8:8" s="186" ht="13.5" customFormat="1">
      <c r="B273" s="187">
        <v>9.0</v>
      </c>
      <c r="C273" s="182" t="s">
        <v>13</v>
      </c>
      <c r="D273" s="188">
        <v>8.0</v>
      </c>
      <c r="E273" s="182">
        <f t="shared" si="188" ref="E273:J273">E10+E62+E89+E180+E181+E217+E219+E218</f>
        <v>29.0</v>
      </c>
      <c r="F273" s="182">
        <f t="shared" si="188"/>
        <v>72.5</v>
      </c>
      <c r="G273" s="182">
        <f t="shared" si="188"/>
        <v>29.0</v>
      </c>
      <c r="H273" s="182">
        <f t="shared" si="188"/>
        <v>72.5</v>
      </c>
      <c r="I273" s="182">
        <f t="shared" si="188"/>
        <v>39.0</v>
      </c>
      <c r="J273" s="182">
        <f t="shared" si="188"/>
        <v>97.5</v>
      </c>
      <c r="K273" s="182">
        <f t="shared" si="171"/>
        <v>97.0</v>
      </c>
      <c r="L273" s="189">
        <f t="shared" si="172"/>
        <v>242.5</v>
      </c>
      <c r="M273" s="189">
        <f t="shared" si="173"/>
        <v>12.125</v>
      </c>
      <c r="N273" s="190"/>
      <c r="O273" s="190"/>
      <c r="P273" s="190"/>
      <c r="R273" s="182" t="s">
        <v>13</v>
      </c>
      <c r="T273" s="191">
        <f t="shared" si="174"/>
        <v>0.120000000000001</v>
      </c>
      <c r="U273" s="191">
        <f t="shared" si="175"/>
        <v>0.120000000000001</v>
      </c>
      <c r="V273" s="191">
        <f t="shared" si="176"/>
        <v>-0.20000000000000284</v>
      </c>
      <c r="W273" s="191">
        <f t="shared" si="177"/>
        <v>0.04000000000000625</v>
      </c>
      <c r="Y273" s="187">
        <v>10.0</v>
      </c>
      <c r="Z273" s="182" t="s">
        <v>13</v>
      </c>
      <c r="AA273" s="188">
        <v>8.0</v>
      </c>
      <c r="AB273" s="192">
        <f t="shared" si="178"/>
        <v>97.04</v>
      </c>
      <c r="AC273" s="192">
        <f t="shared" si="179"/>
        <v>29.12</v>
      </c>
      <c r="AD273" s="192">
        <f t="shared" si="180"/>
        <v>29.12</v>
      </c>
      <c r="AE273" s="192">
        <f t="shared" si="181"/>
        <v>38.8</v>
      </c>
      <c r="AF273" s="192">
        <f t="shared" si="169"/>
        <v>97.03999999999999</v>
      </c>
    </row>
    <row r="274" spans="8:8" s="186" ht="13.5" customFormat="1">
      <c r="B274" s="187">
        <v>10.0</v>
      </c>
      <c r="C274" s="182" t="s">
        <v>48</v>
      </c>
      <c r="D274" s="188">
        <v>9.0</v>
      </c>
      <c r="E274" s="182">
        <f t="shared" si="189" ref="E274:J274">E11+E35+E63+E182+E183+E221+E222+E223+E224</f>
        <v>33.0</v>
      </c>
      <c r="F274" s="182">
        <f t="shared" si="189"/>
        <v>82.5</v>
      </c>
      <c r="G274" s="182">
        <f t="shared" si="189"/>
        <v>33.0</v>
      </c>
      <c r="H274" s="182">
        <f t="shared" si="189"/>
        <v>82.5</v>
      </c>
      <c r="I274" s="182">
        <f t="shared" si="189"/>
        <v>44.0</v>
      </c>
      <c r="J274" s="182">
        <f t="shared" si="189"/>
        <v>110.0</v>
      </c>
      <c r="K274" s="182">
        <f t="shared" si="171"/>
        <v>110.0</v>
      </c>
      <c r="L274" s="189">
        <f t="shared" si="172"/>
        <v>275.0</v>
      </c>
      <c r="M274" s="189">
        <f t="shared" si="173"/>
        <v>12.222222222222221</v>
      </c>
      <c r="N274" s="190"/>
      <c r="O274" s="190"/>
      <c r="P274" s="190"/>
      <c r="R274" s="182" t="s">
        <v>48</v>
      </c>
      <c r="T274" s="191">
        <f t="shared" si="174"/>
        <v>-0.240000000000002</v>
      </c>
      <c r="U274" s="191">
        <f t="shared" si="175"/>
        <v>-0.240000000000002</v>
      </c>
      <c r="V274" s="191">
        <f t="shared" si="176"/>
        <v>-0.3500000000000014</v>
      </c>
      <c r="W274" s="191">
        <f t="shared" si="177"/>
        <v>-0.8299999999999983</v>
      </c>
      <c r="Y274" s="187">
        <v>11.0</v>
      </c>
      <c r="Z274" s="182" t="s">
        <v>48</v>
      </c>
      <c r="AA274" s="188">
        <v>9.0</v>
      </c>
      <c r="AB274" s="192">
        <f t="shared" si="178"/>
        <v>109.17</v>
      </c>
      <c r="AC274" s="192">
        <f t="shared" si="179"/>
        <v>32.76</v>
      </c>
      <c r="AD274" s="192">
        <f t="shared" si="180"/>
        <v>32.76</v>
      </c>
      <c r="AE274" s="192">
        <f t="shared" si="181"/>
        <v>43.65</v>
      </c>
      <c r="AF274" s="192">
        <f t="shared" si="169"/>
        <v>109.16999999999999</v>
      </c>
    </row>
    <row r="275" spans="8:8" s="186" ht="13.5" customFormat="1">
      <c r="B275" s="187">
        <v>11.0</v>
      </c>
      <c r="C275" s="182" t="s">
        <v>74</v>
      </c>
      <c r="D275" s="188">
        <v>2.0</v>
      </c>
      <c r="E275" s="182">
        <f t="shared" si="190" ref="E275:J275">E64+E225</f>
        <v>7.0</v>
      </c>
      <c r="F275" s="182">
        <f t="shared" si="190"/>
        <v>17.5</v>
      </c>
      <c r="G275" s="182">
        <f t="shared" si="190"/>
        <v>7.0</v>
      </c>
      <c r="H275" s="182">
        <f t="shared" si="190"/>
        <v>17.5</v>
      </c>
      <c r="I275" s="182">
        <f t="shared" si="190"/>
        <v>10.0</v>
      </c>
      <c r="J275" s="182">
        <f t="shared" si="190"/>
        <v>25.0</v>
      </c>
      <c r="K275" s="182">
        <f t="shared" si="171"/>
        <v>24.0</v>
      </c>
      <c r="L275" s="189">
        <f t="shared" si="172"/>
        <v>60.0</v>
      </c>
      <c r="M275" s="189">
        <f t="shared" si="173"/>
        <v>12.0</v>
      </c>
      <c r="N275" s="190"/>
      <c r="O275" s="190"/>
      <c r="P275" s="190"/>
      <c r="R275" s="182" t="s">
        <v>74</v>
      </c>
      <c r="T275" s="191">
        <f>AC275-E275</f>
        <v>0.28000000000000025</v>
      </c>
      <c r="U275" s="191">
        <f t="shared" si="175"/>
        <v>0.28000000000000025</v>
      </c>
      <c r="V275" s="191">
        <f t="shared" si="176"/>
        <v>-0.3000000000000007</v>
      </c>
      <c r="W275" s="191">
        <f t="shared" si="177"/>
        <v>0.26000000000000156</v>
      </c>
      <c r="Y275" s="187">
        <v>12.0</v>
      </c>
      <c r="Z275" s="182" t="s">
        <v>74</v>
      </c>
      <c r="AA275" s="188">
        <v>2.0</v>
      </c>
      <c r="AB275" s="192">
        <f t="shared" si="178"/>
        <v>24.26</v>
      </c>
      <c r="AC275" s="192">
        <f t="shared" si="179"/>
        <v>7.28</v>
      </c>
      <c r="AD275" s="192">
        <f t="shared" si="180"/>
        <v>7.28</v>
      </c>
      <c r="AE275" s="192">
        <f t="shared" si="181"/>
        <v>9.7</v>
      </c>
      <c r="AF275" s="192">
        <f t="shared" si="169"/>
        <v>24.259999999999998</v>
      </c>
    </row>
    <row r="276" spans="8:8" s="186" ht="13.5" customFormat="1">
      <c r="B276" s="187">
        <v>12.0</v>
      </c>
      <c r="C276" s="182" t="s">
        <v>126</v>
      </c>
      <c r="D276" s="188">
        <v>1.0</v>
      </c>
      <c r="E276" s="182">
        <f t="shared" si="191" ref="E276:J276">E226</f>
        <v>4.0</v>
      </c>
      <c r="F276" s="182">
        <f t="shared" si="191"/>
        <v>10.0</v>
      </c>
      <c r="G276" s="182">
        <f t="shared" si="191"/>
        <v>4.0</v>
      </c>
      <c r="H276" s="182">
        <f t="shared" si="191"/>
        <v>10.0</v>
      </c>
      <c r="I276" s="182">
        <f t="shared" si="191"/>
        <v>5.0</v>
      </c>
      <c r="J276" s="182">
        <f t="shared" si="191"/>
        <v>12.5</v>
      </c>
      <c r="K276" s="182">
        <f t="shared" si="171"/>
        <v>13.0</v>
      </c>
      <c r="L276" s="189">
        <f t="shared" si="172"/>
        <v>32.5</v>
      </c>
      <c r="M276" s="189">
        <f t="shared" si="173"/>
        <v>13.0</v>
      </c>
      <c r="N276" s="190"/>
      <c r="O276" s="190"/>
      <c r="P276" s="190"/>
      <c r="R276" s="182" t="s">
        <v>126</v>
      </c>
      <c r="T276" s="191">
        <f t="shared" si="174"/>
        <v>-0.3599999999999999</v>
      </c>
      <c r="U276" s="191">
        <f t="shared" si="175"/>
        <v>-0.3599999999999999</v>
      </c>
      <c r="V276" s="191">
        <f t="shared" si="176"/>
        <v>-0.15000000000000036</v>
      </c>
      <c r="W276" s="191">
        <f t="shared" si="177"/>
        <v>-0.8699999999999992</v>
      </c>
      <c r="Y276" s="187">
        <v>13.0</v>
      </c>
      <c r="Z276" s="182" t="s">
        <v>126</v>
      </c>
      <c r="AA276" s="188">
        <v>1.0</v>
      </c>
      <c r="AB276" s="192">
        <f t="shared" si="178"/>
        <v>12.13</v>
      </c>
      <c r="AC276" s="192">
        <f t="shared" si="179"/>
        <v>3.64</v>
      </c>
      <c r="AD276" s="192">
        <f t="shared" si="180"/>
        <v>3.64</v>
      </c>
      <c r="AE276" s="192">
        <f t="shared" si="181"/>
        <v>4.85</v>
      </c>
      <c r="AF276" s="192">
        <f t="shared" si="169"/>
        <v>12.129999999999999</v>
      </c>
    </row>
    <row r="277" spans="8:8" s="186" ht="13.5" customFormat="1">
      <c r="B277" s="187">
        <v>13.0</v>
      </c>
      <c r="C277" s="138" t="s">
        <v>75</v>
      </c>
      <c r="D277" s="188">
        <v>3.0</v>
      </c>
      <c r="E277" s="138">
        <f t="shared" si="192" ref="E277:J277">E227+E228+E193</f>
        <v>11.0</v>
      </c>
      <c r="F277" s="138">
        <f t="shared" si="192"/>
        <v>27.5</v>
      </c>
      <c r="G277" s="138">
        <f t="shared" si="192"/>
        <v>11.0</v>
      </c>
      <c r="H277" s="138">
        <f t="shared" si="192"/>
        <v>27.5</v>
      </c>
      <c r="I277" s="138">
        <f t="shared" si="192"/>
        <v>15.0</v>
      </c>
      <c r="J277" s="138">
        <f t="shared" si="192"/>
        <v>37.5</v>
      </c>
      <c r="K277" s="182">
        <f t="shared" si="171"/>
        <v>37.0</v>
      </c>
      <c r="L277" s="189">
        <f t="shared" si="172"/>
        <v>92.5</v>
      </c>
      <c r="M277" s="146">
        <f>K277/D277</f>
        <v>12.333333333333334</v>
      </c>
      <c r="N277" s="190"/>
      <c r="O277" s="190"/>
      <c r="P277" s="190"/>
      <c r="Q277" s="193"/>
      <c r="R277" s="138" t="s">
        <v>75</v>
      </c>
      <c r="S277" s="193"/>
      <c r="T277" s="191">
        <f t="shared" si="174"/>
        <v>-0.08000000000000007</v>
      </c>
      <c r="U277" s="191">
        <f t="shared" si="175"/>
        <v>-0.08000000000000007</v>
      </c>
      <c r="V277" s="191">
        <f t="shared" si="176"/>
        <v>-0.4499999999999993</v>
      </c>
      <c r="W277" s="191">
        <f t="shared" si="177"/>
        <v>-0.6099999999999994</v>
      </c>
      <c r="Y277" s="187">
        <v>14.0</v>
      </c>
      <c r="Z277" s="182" t="s">
        <v>75</v>
      </c>
      <c r="AA277" s="188">
        <v>3.0</v>
      </c>
      <c r="AB277" s="192">
        <f t="shared" si="178"/>
        <v>36.39</v>
      </c>
      <c r="AC277" s="192">
        <f t="shared" si="179"/>
        <v>10.92</v>
      </c>
      <c r="AD277" s="192">
        <f t="shared" si="180"/>
        <v>10.92</v>
      </c>
      <c r="AE277" s="192">
        <f t="shared" si="181"/>
        <v>14.549999999999999</v>
      </c>
      <c r="AF277" s="192">
        <f t="shared" si="169"/>
        <v>36.39</v>
      </c>
    </row>
    <row r="278" spans="8:8" s="186" ht="13.5" customFormat="1">
      <c r="B278" s="187">
        <v>14.0</v>
      </c>
      <c r="C278" s="182" t="s">
        <v>33</v>
      </c>
      <c r="D278" s="188">
        <v>3.0</v>
      </c>
      <c r="E278" s="182">
        <f t="shared" si="193" ref="E278:J278">E8+E107+E220</f>
        <v>11.0</v>
      </c>
      <c r="F278" s="182">
        <f t="shared" si="193"/>
        <v>27.5</v>
      </c>
      <c r="G278" s="182">
        <f t="shared" si="193"/>
        <v>11.0</v>
      </c>
      <c r="H278" s="182">
        <f t="shared" si="193"/>
        <v>27.5</v>
      </c>
      <c r="I278" s="182">
        <f t="shared" si="193"/>
        <v>15.0</v>
      </c>
      <c r="J278" s="182">
        <f t="shared" si="193"/>
        <v>37.5</v>
      </c>
      <c r="K278" s="182">
        <f t="shared" si="171"/>
        <v>37.0</v>
      </c>
      <c r="L278" s="189">
        <f t="shared" si="172"/>
        <v>92.5</v>
      </c>
      <c r="M278" s="189">
        <f t="shared" si="173"/>
        <v>12.333333333333334</v>
      </c>
      <c r="N278" s="190"/>
      <c r="O278" s="190"/>
      <c r="P278" s="190"/>
      <c r="R278" s="182" t="s">
        <v>33</v>
      </c>
      <c r="T278" s="191">
        <f t="shared" si="174"/>
        <v>-0.08000000000000007</v>
      </c>
      <c r="U278" s="191">
        <f t="shared" si="175"/>
        <v>-0.08000000000000007</v>
      </c>
      <c r="V278" s="191">
        <f t="shared" si="176"/>
        <v>-0.4499999999999993</v>
      </c>
      <c r="W278" s="191">
        <f t="shared" si="177"/>
        <v>-0.6099999999999994</v>
      </c>
      <c r="Y278" s="187">
        <v>15.0</v>
      </c>
      <c r="Z278" s="182" t="s">
        <v>33</v>
      </c>
      <c r="AA278" s="188">
        <v>3.0</v>
      </c>
      <c r="AB278" s="192">
        <f>AA278*12.13</f>
        <v>36.39</v>
      </c>
      <c r="AC278" s="192">
        <f t="shared" si="179"/>
        <v>10.92</v>
      </c>
      <c r="AD278" s="192">
        <f t="shared" si="180"/>
        <v>10.92</v>
      </c>
      <c r="AE278" s="192">
        <f t="shared" si="181"/>
        <v>14.549999999999999</v>
      </c>
      <c r="AF278" s="192">
        <f t="shared" si="169"/>
        <v>36.39</v>
      </c>
    </row>
    <row r="279" spans="8:8" s="186" ht="13.5" customFormat="1">
      <c r="B279" s="187">
        <v>15.0</v>
      </c>
      <c r="C279" s="182" t="s">
        <v>50</v>
      </c>
      <c r="D279" s="188">
        <v>5.0</v>
      </c>
      <c r="E279" s="182">
        <f t="shared" si="194" ref="E279:J279">E12+E184+E229+E230+E68</f>
        <v>18.0</v>
      </c>
      <c r="F279" s="182">
        <f t="shared" si="194"/>
        <v>45.0</v>
      </c>
      <c r="G279" s="182">
        <f t="shared" si="194"/>
        <v>18.0</v>
      </c>
      <c r="H279" s="182">
        <f t="shared" si="194"/>
        <v>45.0</v>
      </c>
      <c r="I279" s="182">
        <f t="shared" si="194"/>
        <v>24.0</v>
      </c>
      <c r="J279" s="182">
        <f t="shared" si="194"/>
        <v>60.0</v>
      </c>
      <c r="K279" s="182">
        <f t="shared" si="171"/>
        <v>60.0</v>
      </c>
      <c r="L279" s="189">
        <f t="shared" si="172"/>
        <v>150.0</v>
      </c>
      <c r="M279" s="189">
        <f t="shared" si="173"/>
        <v>12.0</v>
      </c>
      <c r="N279" s="190"/>
      <c r="O279" s="190"/>
      <c r="P279" s="190"/>
      <c r="R279" s="182" t="s">
        <v>50</v>
      </c>
      <c r="T279" s="191">
        <f>AC279-E279</f>
        <v>0.1999999999999993</v>
      </c>
      <c r="U279" s="191">
        <f t="shared" si="175"/>
        <v>0.1999999999999993</v>
      </c>
      <c r="V279" s="191">
        <f t="shared" si="176"/>
        <v>0.25</v>
      </c>
      <c r="W279" s="191">
        <f t="shared" si="177"/>
        <v>0.6499999999999986</v>
      </c>
      <c r="Y279" s="187">
        <v>16.0</v>
      </c>
      <c r="Z279" s="182" t="s">
        <v>50</v>
      </c>
      <c r="AA279" s="188">
        <v>5.0</v>
      </c>
      <c r="AB279" s="192">
        <f t="shared" si="178"/>
        <v>60.650000000000006</v>
      </c>
      <c r="AC279" s="192">
        <f t="shared" si="179"/>
        <v>18.2</v>
      </c>
      <c r="AD279" s="192">
        <f t="shared" si="180"/>
        <v>18.2</v>
      </c>
      <c r="AE279" s="192">
        <f t="shared" si="181"/>
        <v>24.25</v>
      </c>
      <c r="AF279" s="192">
        <f t="shared" si="169"/>
        <v>60.65</v>
      </c>
    </row>
    <row r="280" spans="8:8" s="186" ht="13.5" customFormat="1">
      <c r="B280" s="187">
        <v>16.0</v>
      </c>
      <c r="C280" s="182" t="s">
        <v>52</v>
      </c>
      <c r="D280" s="188">
        <v>5.0</v>
      </c>
      <c r="E280" s="182">
        <f t="shared" si="195" ref="E280:J280">E185+E186+E187+E231+E16</f>
        <v>18.0</v>
      </c>
      <c r="F280" s="182">
        <f t="shared" si="195"/>
        <v>45.0</v>
      </c>
      <c r="G280" s="182">
        <f t="shared" si="195"/>
        <v>18.0</v>
      </c>
      <c r="H280" s="182">
        <f t="shared" si="195"/>
        <v>45.0</v>
      </c>
      <c r="I280" s="182">
        <f t="shared" si="195"/>
        <v>24.0</v>
      </c>
      <c r="J280" s="182">
        <f t="shared" si="195"/>
        <v>60.0</v>
      </c>
      <c r="K280" s="182">
        <f t="shared" si="171"/>
        <v>60.0</v>
      </c>
      <c r="L280" s="189">
        <f t="shared" si="172"/>
        <v>150.0</v>
      </c>
      <c r="M280" s="189">
        <f t="shared" si="173"/>
        <v>12.0</v>
      </c>
      <c r="N280" s="190"/>
      <c r="O280" s="190"/>
      <c r="P280" s="190"/>
      <c r="R280" s="182" t="s">
        <v>52</v>
      </c>
      <c r="T280" s="191">
        <f t="shared" si="174"/>
        <v>0.1999999999999993</v>
      </c>
      <c r="U280" s="191">
        <f t="shared" si="175"/>
        <v>0.1999999999999993</v>
      </c>
      <c r="V280" s="191">
        <f t="shared" si="176"/>
        <v>0.25</v>
      </c>
      <c r="W280" s="191">
        <f t="shared" si="177"/>
        <v>0.6499999999999986</v>
      </c>
      <c r="Y280" s="187">
        <v>17.0</v>
      </c>
      <c r="Z280" s="182" t="s">
        <v>52</v>
      </c>
      <c r="AA280" s="188">
        <v>5.0</v>
      </c>
      <c r="AB280" s="192">
        <f t="shared" si="178"/>
        <v>60.650000000000006</v>
      </c>
      <c r="AC280" s="192">
        <f t="shared" si="179"/>
        <v>18.2</v>
      </c>
      <c r="AD280" s="192">
        <f t="shared" si="180"/>
        <v>18.2</v>
      </c>
      <c r="AE280" s="192">
        <f t="shared" si="181"/>
        <v>24.25</v>
      </c>
      <c r="AF280" s="192">
        <f t="shared" si="169"/>
        <v>60.65</v>
      </c>
    </row>
    <row r="281" spans="8:8" s="186" ht="13.5" customFormat="1">
      <c r="B281" s="187">
        <v>17.0</v>
      </c>
      <c r="C281" s="182" t="s">
        <v>37</v>
      </c>
      <c r="D281" s="188">
        <v>45.0</v>
      </c>
      <c r="E281" s="182">
        <f t="shared" si="196" ref="E281:J281">E5+E6+E22+E23+E33+E34+E44+E45+E54+E55+E56+E57+E75+E83+E84+E85+E86+E87+E88+E102+E103+E104+E116+E123+E131+E138+E153+E154+E155+E156+E169+E170+E171+E232+E233+E234+E235+E236+E237+E238+E239+E240+E241+E242</f>
        <v>164.0</v>
      </c>
      <c r="F281" s="182">
        <f t="shared" si="196"/>
        <v>410.0</v>
      </c>
      <c r="G281" s="182">
        <f t="shared" si="196"/>
        <v>160.0</v>
      </c>
      <c r="H281" s="182">
        <f t="shared" si="196"/>
        <v>400.0</v>
      </c>
      <c r="I281" s="182">
        <f t="shared" si="196"/>
        <v>218.0</v>
      </c>
      <c r="J281" s="182">
        <f t="shared" si="196"/>
        <v>545.0</v>
      </c>
      <c r="K281" s="182">
        <f t="shared" si="171"/>
        <v>542.0</v>
      </c>
      <c r="L281" s="189">
        <f t="shared" si="172"/>
        <v>1355.0</v>
      </c>
      <c r="M281" s="189">
        <f t="shared" si="173"/>
        <v>12.044444444444444</v>
      </c>
      <c r="N281" s="190"/>
      <c r="O281" s="190"/>
      <c r="P281" s="190"/>
      <c r="R281" s="182" t="s">
        <v>37</v>
      </c>
      <c r="T281" s="191">
        <f t="shared" si="174"/>
        <v>-0.19999999999998863</v>
      </c>
      <c r="U281" s="191">
        <f t="shared" si="175"/>
        <v>3.8000000000000114</v>
      </c>
      <c r="V281" s="191">
        <f t="shared" si="176"/>
        <v>0.25</v>
      </c>
      <c r="W281" s="191">
        <f t="shared" si="177"/>
        <v>3.8500000000000227</v>
      </c>
      <c r="Y281" s="187">
        <v>18.0</v>
      </c>
      <c r="Z281" s="182" t="s">
        <v>37</v>
      </c>
      <c r="AA281" s="188">
        <v>45.0</v>
      </c>
      <c r="AB281" s="192">
        <f t="shared" si="178"/>
        <v>545.85</v>
      </c>
      <c r="AC281" s="192">
        <f t="shared" si="179"/>
        <v>163.8</v>
      </c>
      <c r="AD281" s="192">
        <f t="shared" si="180"/>
        <v>163.8</v>
      </c>
      <c r="AE281" s="192">
        <f t="shared" si="181"/>
        <v>218.24999999999997</v>
      </c>
      <c r="AF281" s="192">
        <f t="shared" si="169"/>
        <v>545.85</v>
      </c>
    </row>
    <row r="282" spans="8:8" s="186" ht="13.5" customFormat="1">
      <c r="B282" s="187">
        <v>18.0</v>
      </c>
      <c r="C282" s="182" t="s">
        <v>32</v>
      </c>
      <c r="D282" s="188">
        <v>18.0</v>
      </c>
      <c r="E282" s="182">
        <f t="shared" si="197" ref="E282:J282">E7+E24+E46+E65+E90+E91+E114+E115+E129+E130+E145+E158+E188+E189+E244+E245+E246+E247</f>
        <v>66.0</v>
      </c>
      <c r="F282" s="182">
        <f t="shared" si="197"/>
        <v>165.0</v>
      </c>
      <c r="G282" s="182">
        <f t="shared" si="197"/>
        <v>66.0</v>
      </c>
      <c r="H282" s="182">
        <f t="shared" si="197"/>
        <v>165.0</v>
      </c>
      <c r="I282" s="182">
        <f t="shared" si="197"/>
        <v>87.0</v>
      </c>
      <c r="J282" s="182">
        <f t="shared" si="197"/>
        <v>217.5</v>
      </c>
      <c r="K282" s="182">
        <f t="shared" si="171"/>
        <v>219.0</v>
      </c>
      <c r="L282" s="189">
        <f t="shared" si="172"/>
        <v>547.5</v>
      </c>
      <c r="M282" s="189">
        <f t="shared" si="173"/>
        <v>12.166666666666666</v>
      </c>
      <c r="N282" s="190"/>
      <c r="O282" s="190"/>
      <c r="P282" s="190"/>
      <c r="R282" s="182" t="s">
        <v>32</v>
      </c>
      <c r="T282" s="191">
        <f t="shared" si="174"/>
        <v>-0.480000000000004</v>
      </c>
      <c r="U282" s="191">
        <f t="shared" si="175"/>
        <v>-0.480000000000004</v>
      </c>
      <c r="V282" s="191">
        <f t="shared" si="176"/>
        <v>0.29999999999999716</v>
      </c>
      <c r="W282" s="191">
        <f t="shared" si="177"/>
        <v>-0.6599999999999966</v>
      </c>
      <c r="Y282" s="187">
        <v>19.0</v>
      </c>
      <c r="Z282" s="182" t="s">
        <v>32</v>
      </c>
      <c r="AA282" s="188">
        <v>18.0</v>
      </c>
      <c r="AB282" s="192">
        <f t="shared" si="178"/>
        <v>218.34</v>
      </c>
      <c r="AC282" s="192">
        <f t="shared" si="179"/>
        <v>65.52</v>
      </c>
      <c r="AD282" s="192">
        <f t="shared" si="180"/>
        <v>65.52</v>
      </c>
      <c r="AE282" s="192">
        <f t="shared" si="181"/>
        <v>87.3</v>
      </c>
      <c r="AF282" s="192">
        <f t="shared" si="169"/>
        <v>218.33999999999997</v>
      </c>
    </row>
    <row r="283" spans="8:8" s="186" ht="13.5" customFormat="1">
      <c r="B283" s="187">
        <v>19.0</v>
      </c>
      <c r="C283" s="182" t="s">
        <v>25</v>
      </c>
      <c r="D283" s="188">
        <v>13.0</v>
      </c>
      <c r="E283" s="182">
        <f t="shared" si="198" ref="E283:J283">E25+E36+E47+E66+E95+E132+E159+E160+E161+E190+E191+E248+E249</f>
        <v>47.0</v>
      </c>
      <c r="F283" s="182">
        <f t="shared" si="198"/>
        <v>117.5</v>
      </c>
      <c r="G283" s="182">
        <f t="shared" si="198"/>
        <v>47.0</v>
      </c>
      <c r="H283" s="182">
        <f t="shared" si="198"/>
        <v>117.5</v>
      </c>
      <c r="I283" s="182">
        <f t="shared" si="198"/>
        <v>64.0</v>
      </c>
      <c r="J283" s="182">
        <f t="shared" si="198"/>
        <v>160.0</v>
      </c>
      <c r="K283" s="182">
        <f t="shared" si="171"/>
        <v>158.0</v>
      </c>
      <c r="L283" s="189">
        <f t="shared" si="172"/>
        <v>395.0</v>
      </c>
      <c r="M283" s="189">
        <f t="shared" si="173"/>
        <v>12.153846153846153</v>
      </c>
      <c r="N283" s="190"/>
      <c r="O283" s="190"/>
      <c r="P283" s="190"/>
      <c r="R283" s="182" t="s">
        <v>25</v>
      </c>
      <c r="T283" s="191">
        <f t="shared" si="174"/>
        <v>0.3200000000000003</v>
      </c>
      <c r="U283" s="191">
        <f t="shared" si="175"/>
        <v>0.3200000000000003</v>
      </c>
      <c r="V283" s="191">
        <f t="shared" si="176"/>
        <v>-0.9500000000000028</v>
      </c>
      <c r="W283" s="191">
        <f t="shared" si="177"/>
        <v>-0.3100000000000023</v>
      </c>
      <c r="Y283" s="187">
        <v>20.0</v>
      </c>
      <c r="Z283" s="182" t="s">
        <v>25</v>
      </c>
      <c r="AA283" s="188">
        <v>13.0</v>
      </c>
      <c r="AB283" s="192">
        <f t="shared" si="178"/>
        <v>157.69</v>
      </c>
      <c r="AC283" s="192">
        <f t="shared" si="179"/>
        <v>47.32</v>
      </c>
      <c r="AD283" s="192">
        <f t="shared" si="180"/>
        <v>47.32</v>
      </c>
      <c r="AE283" s="192">
        <f t="shared" si="181"/>
        <v>63.05</v>
      </c>
      <c r="AF283" s="192">
        <f t="shared" si="169"/>
        <v>157.69</v>
      </c>
    </row>
    <row r="284" spans="8:8" s="186" ht="13.5" customFormat="1">
      <c r="B284" s="187">
        <v>20.0</v>
      </c>
      <c r="C284" s="182" t="s">
        <v>82</v>
      </c>
      <c r="D284" s="188">
        <v>1.0</v>
      </c>
      <c r="E284" s="182">
        <f t="shared" si="199" ref="E284:J284">E243</f>
        <v>4.0</v>
      </c>
      <c r="F284" s="182">
        <f t="shared" si="199"/>
        <v>10.0</v>
      </c>
      <c r="G284" s="182">
        <f t="shared" si="199"/>
        <v>4.0</v>
      </c>
      <c r="H284" s="182">
        <f t="shared" si="199"/>
        <v>10.0</v>
      </c>
      <c r="I284" s="182">
        <f t="shared" si="199"/>
        <v>5.0</v>
      </c>
      <c r="J284" s="182">
        <f t="shared" si="199"/>
        <v>12.5</v>
      </c>
      <c r="K284" s="182">
        <f t="shared" si="171"/>
        <v>13.0</v>
      </c>
      <c r="L284" s="189">
        <f t="shared" si="172"/>
        <v>32.5</v>
      </c>
      <c r="M284" s="189">
        <f t="shared" si="173"/>
        <v>13.0</v>
      </c>
      <c r="N284" s="190"/>
      <c r="O284" s="190"/>
      <c r="P284" s="190"/>
      <c r="R284" s="182" t="s">
        <v>82</v>
      </c>
      <c r="T284" s="191">
        <f t="shared" si="174"/>
        <v>-0.3599999999999999</v>
      </c>
      <c r="U284" s="191">
        <f t="shared" si="175"/>
        <v>-0.3599999999999999</v>
      </c>
      <c r="V284" s="191">
        <f t="shared" si="176"/>
        <v>-0.15000000000000036</v>
      </c>
      <c r="W284" s="191">
        <f t="shared" si="177"/>
        <v>-0.8699999999999992</v>
      </c>
      <c r="Y284" s="187">
        <v>21.0</v>
      </c>
      <c r="Z284" s="182" t="s">
        <v>82</v>
      </c>
      <c r="AA284" s="188">
        <v>1.0</v>
      </c>
      <c r="AB284" s="192">
        <f t="shared" si="178"/>
        <v>12.13</v>
      </c>
      <c r="AC284" s="192">
        <f t="shared" si="179"/>
        <v>3.64</v>
      </c>
      <c r="AD284" s="192">
        <f t="shared" si="180"/>
        <v>3.64</v>
      </c>
      <c r="AE284" s="192">
        <f t="shared" si="181"/>
        <v>4.85</v>
      </c>
      <c r="AF284" s="192">
        <f t="shared" si="169"/>
        <v>12.129999999999999</v>
      </c>
    </row>
    <row r="285" spans="8:8" s="186" ht="13.5" customFormat="1">
      <c r="B285" s="187">
        <v>21.0</v>
      </c>
      <c r="C285" s="182" t="s">
        <v>93</v>
      </c>
      <c r="D285" s="188">
        <v>1.0</v>
      </c>
      <c r="E285" s="182">
        <f t="shared" si="200" ref="E285:J285">E250</f>
        <v>4.0</v>
      </c>
      <c r="F285" s="182">
        <f t="shared" si="200"/>
        <v>10.0</v>
      </c>
      <c r="G285" s="182">
        <f t="shared" si="200"/>
        <v>4.0</v>
      </c>
      <c r="H285" s="182">
        <f t="shared" si="200"/>
        <v>10.0</v>
      </c>
      <c r="I285" s="182">
        <f t="shared" si="200"/>
        <v>5.0</v>
      </c>
      <c r="J285" s="182">
        <f t="shared" si="200"/>
        <v>12.5</v>
      </c>
      <c r="K285" s="182">
        <f t="shared" si="171"/>
        <v>13.0</v>
      </c>
      <c r="L285" s="189">
        <f t="shared" si="172"/>
        <v>32.5</v>
      </c>
      <c r="M285" s="189">
        <f t="shared" si="173"/>
        <v>13.0</v>
      </c>
      <c r="N285" s="190"/>
      <c r="O285" s="190"/>
      <c r="P285" s="190"/>
      <c r="R285" s="182" t="s">
        <v>93</v>
      </c>
      <c r="T285" s="191">
        <f t="shared" si="174"/>
        <v>-0.3599999999999999</v>
      </c>
      <c r="U285" s="191">
        <f t="shared" si="175"/>
        <v>-0.3599999999999999</v>
      </c>
      <c r="V285" s="191">
        <f t="shared" si="176"/>
        <v>-0.15000000000000036</v>
      </c>
      <c r="W285" s="191">
        <f t="shared" si="177"/>
        <v>-0.8699999999999992</v>
      </c>
      <c r="Y285" s="187">
        <v>23.0</v>
      </c>
      <c r="Z285" s="182" t="s">
        <v>93</v>
      </c>
      <c r="AA285" s="188">
        <v>1.0</v>
      </c>
      <c r="AB285" s="192">
        <f t="shared" si="178"/>
        <v>12.13</v>
      </c>
      <c r="AC285" s="192">
        <f t="shared" si="179"/>
        <v>3.64</v>
      </c>
      <c r="AD285" s="192">
        <f t="shared" si="180"/>
        <v>3.64</v>
      </c>
      <c r="AE285" s="192">
        <f t="shared" si="181"/>
        <v>4.85</v>
      </c>
      <c r="AF285" s="192">
        <f t="shared" si="169"/>
        <v>12.129999999999999</v>
      </c>
    </row>
    <row r="286" spans="8:8" s="186" ht="13.5" customFormat="1">
      <c r="B286" s="187">
        <v>22.0</v>
      </c>
      <c r="C286" s="182" t="s">
        <v>94</v>
      </c>
      <c r="D286" s="188">
        <v>1.0</v>
      </c>
      <c r="E286" s="182">
        <f t="shared" si="201" ref="E286:J286">E256</f>
        <v>4.0</v>
      </c>
      <c r="F286" s="182">
        <f t="shared" si="201"/>
        <v>10.0</v>
      </c>
      <c r="G286" s="182">
        <f t="shared" si="201"/>
        <v>4.0</v>
      </c>
      <c r="H286" s="182">
        <f t="shared" si="201"/>
        <v>10.0</v>
      </c>
      <c r="I286" s="182">
        <f t="shared" si="201"/>
        <v>5.0</v>
      </c>
      <c r="J286" s="182">
        <f t="shared" si="201"/>
        <v>12.5</v>
      </c>
      <c r="K286" s="182">
        <f t="shared" si="171"/>
        <v>13.0</v>
      </c>
      <c r="L286" s="189">
        <f t="shared" si="172"/>
        <v>32.5</v>
      </c>
      <c r="M286" s="189">
        <f>K286/D286</f>
        <v>13.0</v>
      </c>
      <c r="N286" s="190"/>
      <c r="O286" s="190"/>
      <c r="P286" s="190"/>
      <c r="R286" s="182" t="s">
        <v>94</v>
      </c>
      <c r="T286" s="191">
        <f t="shared" si="174"/>
        <v>-0.3599999999999999</v>
      </c>
      <c r="U286" s="191">
        <f t="shared" si="175"/>
        <v>-0.3599999999999999</v>
      </c>
      <c r="V286" s="191">
        <f t="shared" si="176"/>
        <v>-0.15000000000000036</v>
      </c>
      <c r="W286" s="191">
        <f t="shared" si="177"/>
        <v>-0.8699999999999992</v>
      </c>
      <c r="Y286" s="187">
        <v>24.0</v>
      </c>
      <c r="Z286" s="182" t="s">
        <v>94</v>
      </c>
      <c r="AA286" s="188">
        <v>1.0</v>
      </c>
      <c r="AB286" s="192">
        <f t="shared" si="178"/>
        <v>12.13</v>
      </c>
      <c r="AC286" s="192">
        <f t="shared" si="179"/>
        <v>3.64</v>
      </c>
      <c r="AD286" s="192">
        <f t="shared" si="180"/>
        <v>3.64</v>
      </c>
      <c r="AE286" s="192">
        <f t="shared" si="181"/>
        <v>4.85</v>
      </c>
      <c r="AF286" s="192">
        <f t="shared" si="169"/>
        <v>12.129999999999999</v>
      </c>
    </row>
    <row r="287" spans="8:8" s="186" ht="13.5" customFormat="1">
      <c r="B287" s="187">
        <v>23.0</v>
      </c>
      <c r="C287" s="182" t="s">
        <v>167</v>
      </c>
      <c r="D287" s="188">
        <v>3.0</v>
      </c>
      <c r="E287" s="182">
        <f t="shared" si="202" ref="E287:J287">E254+E192+E255</f>
        <v>11.0</v>
      </c>
      <c r="F287" s="182">
        <f t="shared" si="202"/>
        <v>27.5</v>
      </c>
      <c r="G287" s="182">
        <f t="shared" si="202"/>
        <v>11.0</v>
      </c>
      <c r="H287" s="182">
        <f t="shared" si="202"/>
        <v>27.5</v>
      </c>
      <c r="I287" s="182">
        <f t="shared" si="202"/>
        <v>14.0</v>
      </c>
      <c r="J287" s="182">
        <f t="shared" si="202"/>
        <v>35.0</v>
      </c>
      <c r="K287" s="182">
        <f t="shared" si="171"/>
        <v>36.0</v>
      </c>
      <c r="L287" s="189">
        <f t="shared" si="172"/>
        <v>90.0</v>
      </c>
      <c r="M287" s="189">
        <f>K287/D287</f>
        <v>12.0</v>
      </c>
      <c r="N287" s="190"/>
      <c r="O287" s="190"/>
      <c r="P287" s="190"/>
      <c r="R287" s="182" t="s">
        <v>167</v>
      </c>
      <c r="T287" s="191">
        <f t="shared" si="174"/>
        <v>-0.08000000000000007</v>
      </c>
      <c r="U287" s="191">
        <f t="shared" si="175"/>
        <v>-0.08000000000000007</v>
      </c>
      <c r="V287" s="191">
        <f t="shared" si="176"/>
        <v>0.5500000000000007</v>
      </c>
      <c r="W287" s="191">
        <f t="shared" si="177"/>
        <v>0.39000000000000057</v>
      </c>
      <c r="Y287" s="187">
        <v>25.0</v>
      </c>
      <c r="Z287" s="182" t="s">
        <v>167</v>
      </c>
      <c r="AA287" s="188">
        <v>3.0</v>
      </c>
      <c r="AB287" s="192">
        <f t="shared" si="178"/>
        <v>36.39</v>
      </c>
      <c r="AC287" s="192">
        <f t="shared" si="179"/>
        <v>10.92</v>
      </c>
      <c r="AD287" s="192">
        <f t="shared" si="180"/>
        <v>10.92</v>
      </c>
      <c r="AE287" s="192">
        <f t="shared" si="181"/>
        <v>14.549999999999999</v>
      </c>
      <c r="AF287" s="192">
        <f t="shared" si="169"/>
        <v>36.39</v>
      </c>
    </row>
    <row r="288" spans="8:8" s="186" ht="13.5" customFormat="1">
      <c r="B288" s="181"/>
      <c r="C288" s="182" t="s">
        <v>95</v>
      </c>
      <c r="D288" s="182">
        <f t="shared" si="203" ref="D288:J288">SUM(D265:D287)</f>
        <v>170.0</v>
      </c>
      <c r="E288" s="182">
        <f t="shared" si="203"/>
        <v>619.0</v>
      </c>
      <c r="F288" s="189">
        <f t="shared" si="203"/>
        <v>1547.5</v>
      </c>
      <c r="G288" s="182">
        <f t="shared" si="203"/>
        <v>619.0</v>
      </c>
      <c r="H288" s="189">
        <f t="shared" si="203"/>
        <v>1547.5</v>
      </c>
      <c r="I288" s="182">
        <f t="shared" si="203"/>
        <v>825.0</v>
      </c>
      <c r="J288" s="189">
        <f t="shared" si="203"/>
        <v>2062.5</v>
      </c>
      <c r="K288" s="182">
        <f>E288+G288+I288</f>
        <v>2063.0</v>
      </c>
      <c r="L288" s="189">
        <f>SUM(L265:L287)</f>
        <v>5157.5</v>
      </c>
      <c r="M288" s="189">
        <f>K288/D288</f>
        <v>12.135294117647058</v>
      </c>
      <c r="N288" s="190"/>
      <c r="O288" s="190"/>
      <c r="P288" s="190"/>
      <c r="T288" s="191">
        <f>AC288-E288</f>
        <v>-0.20000000000004547</v>
      </c>
      <c r="U288" s="191">
        <f t="shared" si="204" ref="U288">AD288-G288</f>
        <v>-0.20000000000004547</v>
      </c>
      <c r="V288" s="191">
        <f t="shared" si="205" ref="V288">AE288-I288</f>
        <v>-0.5</v>
      </c>
      <c r="W288" s="191">
        <f t="shared" si="206" ref="W288">AB288-K288</f>
        <v>-0.900000000000091</v>
      </c>
      <c r="Y288" s="185"/>
      <c r="Z288" s="182"/>
      <c r="AA288" s="182">
        <f>SUM(AA265:AA287)</f>
        <v>170.0</v>
      </c>
      <c r="AB288" s="192">
        <f>SUM(AB265:AB287)</f>
        <v>2062.1000000000004</v>
      </c>
      <c r="AC288" s="192">
        <f>SUM(AC265:AC287)</f>
        <v>618.8</v>
      </c>
      <c r="AD288" s="192">
        <f>SUM(AD265:AD287)</f>
        <v>618.8</v>
      </c>
      <c r="AE288" s="192">
        <f>SUM(AE265:AE287)</f>
        <v>824.4999999999999</v>
      </c>
      <c r="AF288" s="192">
        <f t="shared" si="169"/>
        <v>2062.1</v>
      </c>
    </row>
    <row r="289" spans="8:8" s="4" ht="13.5" customFormat="1">
      <c r="B289" s="194"/>
      <c r="F289" s="195"/>
      <c r="H289" s="195"/>
      <c r="J289" s="195"/>
      <c r="K289" s="112"/>
      <c r="L289" s="3"/>
      <c r="Y289" s="181"/>
      <c r="Z289" s="182"/>
      <c r="AA289" s="182"/>
      <c r="AB289" s="196"/>
      <c r="AC289" s="196"/>
      <c r="AD289" s="196"/>
      <c r="AE289" s="196"/>
      <c r="AF289" s="196"/>
      <c r="AH289" s="4">
        <v>0.0</v>
      </c>
    </row>
    <row r="290" spans="8:8" s="4" ht="13.5" customFormat="1">
      <c r="B290" s="194"/>
      <c r="F290" s="195"/>
      <c r="H290" s="195"/>
      <c r="J290" s="195"/>
      <c r="L290" s="195"/>
    </row>
    <row r="291" spans="8:8" s="4" ht="13.5" customFormat="1">
      <c r="B291" s="197" t="s">
        <v>177</v>
      </c>
      <c r="C291" s="198" t="s">
        <v>200</v>
      </c>
      <c r="D291" s="199" t="s">
        <v>89</v>
      </c>
      <c r="E291" s="148" t="s">
        <v>98</v>
      </c>
      <c r="F291" s="148"/>
      <c r="G291" s="148" t="s">
        <v>99</v>
      </c>
      <c r="H291" s="148"/>
      <c r="I291" s="148" t="s">
        <v>100</v>
      </c>
      <c r="J291" s="148"/>
      <c r="K291" s="148" t="s">
        <v>198</v>
      </c>
      <c r="L291" s="148"/>
    </row>
    <row r="292" spans="8:8" s="4" ht="13.5" customFormat="1">
      <c r="B292" s="197"/>
      <c r="C292" s="200"/>
      <c r="D292" s="201"/>
      <c r="E292" s="202" t="s">
        <v>147</v>
      </c>
      <c r="F292" s="203" t="s">
        <v>148</v>
      </c>
      <c r="G292" s="202" t="s">
        <v>147</v>
      </c>
      <c r="H292" s="203" t="s">
        <v>148</v>
      </c>
      <c r="I292" s="202" t="s">
        <v>147</v>
      </c>
      <c r="J292" s="203" t="s">
        <v>148</v>
      </c>
      <c r="K292" s="204" t="s">
        <v>147</v>
      </c>
      <c r="L292" s="203" t="s">
        <v>148</v>
      </c>
    </row>
    <row r="293" spans="8:8" s="4" ht="13.5" customFormat="1">
      <c r="B293" s="194"/>
      <c r="C293" s="205" t="s">
        <v>199</v>
      </c>
      <c r="D293" s="206">
        <f>D288</f>
        <v>170.0</v>
      </c>
      <c r="E293" s="206">
        <f t="shared" si="207" ref="E293:L293">E288</f>
        <v>619.0</v>
      </c>
      <c r="F293" s="206">
        <f t="shared" si="207"/>
        <v>1547.5</v>
      </c>
      <c r="G293" s="206">
        <f t="shared" si="207"/>
        <v>619.0</v>
      </c>
      <c r="H293" s="206">
        <f t="shared" si="207"/>
        <v>1547.5</v>
      </c>
      <c r="I293" s="206">
        <f t="shared" si="207"/>
        <v>825.0</v>
      </c>
      <c r="J293" s="206">
        <f t="shared" si="207"/>
        <v>2062.5</v>
      </c>
      <c r="K293" s="206">
        <f t="shared" si="207"/>
        <v>2063.0</v>
      </c>
      <c r="L293" s="206">
        <f t="shared" si="207"/>
        <v>5157.5</v>
      </c>
    </row>
    <row r="294" spans="8:8" s="4" ht="13.5" customFormat="1">
      <c r="B294" s="194"/>
      <c r="F294" s="195"/>
      <c r="H294" s="195"/>
      <c r="J294" s="195"/>
      <c r="L294" s="195"/>
    </row>
    <row r="295" spans="8:8" s="4" ht="13.5" customFormat="1">
      <c r="B295" s="194"/>
      <c r="F295" s="195"/>
      <c r="H295" s="195"/>
      <c r="J295" s="195"/>
      <c r="L295" s="195"/>
    </row>
    <row r="296" spans="8:8" s="4" ht="13.5" customFormat="1">
      <c r="B296" s="194"/>
      <c r="F296" s="195"/>
      <c r="H296" s="195"/>
      <c r="J296" s="195"/>
      <c r="L296" s="195"/>
    </row>
    <row r="297" spans="8:8" s="4" ht="13.5" customFormat="1">
      <c r="B297" s="194"/>
      <c r="F297" s="195"/>
      <c r="H297" s="195"/>
      <c r="J297" s="195"/>
      <c r="L297" s="195"/>
    </row>
    <row r="298" spans="8:8" s="4" ht="13.5" customFormat="1">
      <c r="B298" s="207" t="s">
        <v>128</v>
      </c>
      <c r="C298" s="207">
        <v>2063.0</v>
      </c>
      <c r="D298" s="207"/>
      <c r="F298" s="195"/>
      <c r="H298" s="195"/>
      <c r="J298" s="195"/>
      <c r="L298" s="195"/>
    </row>
    <row r="299" spans="8:8" s="4" ht="13.5" customFormat="1">
      <c r="B299" s="207" t="s">
        <v>129</v>
      </c>
      <c r="C299" s="207">
        <v>170.0</v>
      </c>
      <c r="D299" s="207"/>
      <c r="F299" s="195">
        <f>F320-F288</f>
        <v>0.0</v>
      </c>
      <c r="H299" s="195">
        <f>H320-H288</f>
        <v>0.0</v>
      </c>
      <c r="J299" s="195">
        <f>J320-J288</f>
        <v>0.0</v>
      </c>
      <c r="L299" s="195">
        <f>L320-L288</f>
        <v>0.0</v>
      </c>
    </row>
    <row r="300" spans="8:8" s="4" ht="13.5" customFormat="1">
      <c r="B300" s="207" t="s">
        <v>130</v>
      </c>
      <c r="C300" s="208">
        <f>C298/C299</f>
        <v>12.135294117647058</v>
      </c>
      <c r="D300" s="207"/>
      <c r="F300" s="195"/>
      <c r="H300" s="195"/>
      <c r="J300" s="195"/>
      <c r="L300" s="195"/>
    </row>
    <row r="301" spans="8:8" s="4" ht="13.5" customFormat="1">
      <c r="B301" s="194"/>
      <c r="F301" s="195"/>
      <c r="H301" s="195"/>
      <c r="J301" s="195"/>
      <c r="L301" s="195"/>
      <c r="M301" s="147"/>
      <c r="N301" s="147"/>
      <c r="O301" s="147" t="s">
        <v>192</v>
      </c>
      <c r="P301" s="147"/>
      <c r="Q301" s="147"/>
      <c r="R301" s="147"/>
      <c r="S301" s="147"/>
      <c r="T301" s="147"/>
      <c r="U301" s="147"/>
      <c r="V301" s="147"/>
    </row>
    <row r="302" spans="8:8" s="4" ht="13.5" customFormat="1">
      <c r="B302" s="194"/>
      <c r="D302" s="209" t="s">
        <v>131</v>
      </c>
      <c r="E302" s="141" t="s">
        <v>98</v>
      </c>
      <c r="F302" s="142"/>
      <c r="G302" s="141" t="s">
        <v>99</v>
      </c>
      <c r="H302" s="142"/>
      <c r="I302" s="141" t="s">
        <v>100</v>
      </c>
      <c r="J302" s="142"/>
      <c r="K302" s="143" t="s">
        <v>4</v>
      </c>
      <c r="L302" s="141"/>
      <c r="M302" s="147"/>
      <c r="N302" s="147"/>
      <c r="O302" s="147" t="s">
        <v>98</v>
      </c>
      <c r="P302" s="147"/>
      <c r="Q302" s="147" t="s">
        <v>99</v>
      </c>
      <c r="R302" s="147"/>
      <c r="S302" s="147" t="s">
        <v>100</v>
      </c>
      <c r="T302" s="147"/>
      <c r="U302" s="147"/>
      <c r="V302" s="147"/>
    </row>
    <row r="303" spans="8:8" s="4" ht="13.5" customFormat="1">
      <c r="B303" s="194"/>
      <c r="D303" s="210"/>
      <c r="E303" s="138" t="s">
        <v>147</v>
      </c>
      <c r="F303" s="146" t="s">
        <v>148</v>
      </c>
      <c r="G303" s="138" t="s">
        <v>147</v>
      </c>
      <c r="H303" s="146" t="s">
        <v>148</v>
      </c>
      <c r="I303" s="138" t="s">
        <v>147</v>
      </c>
      <c r="J303" s="146" t="s">
        <v>148</v>
      </c>
      <c r="K303" s="147" t="s">
        <v>147</v>
      </c>
      <c r="L303" s="211" t="s">
        <v>148</v>
      </c>
      <c r="M303" s="182" t="s">
        <v>194</v>
      </c>
      <c r="N303" s="182" t="s">
        <v>193</v>
      </c>
      <c r="O303" s="182">
        <f t="shared" si="208" ref="O303:T303">E320</f>
        <v>619.0</v>
      </c>
      <c r="P303" s="182">
        <f t="shared" si="208"/>
        <v>1547.5</v>
      </c>
      <c r="Q303" s="182">
        <f t="shared" si="208"/>
        <v>619.0</v>
      </c>
      <c r="R303" s="182">
        <f t="shared" si="208"/>
        <v>1547.5</v>
      </c>
      <c r="S303" s="182">
        <f t="shared" si="208"/>
        <v>825.0</v>
      </c>
      <c r="T303" s="182">
        <f t="shared" si="208"/>
        <v>2062.5</v>
      </c>
      <c r="U303" s="147"/>
      <c r="V303" s="147"/>
    </row>
    <row r="304" spans="8:8" s="4" ht="13.5" customFormat="1">
      <c r="B304" s="194"/>
      <c r="D304" s="147" t="s">
        <v>132</v>
      </c>
      <c r="E304" s="147">
        <f t="shared" si="209" ref="E304:J304">E18</f>
        <v>62.0</v>
      </c>
      <c r="F304" s="147">
        <f t="shared" si="209"/>
        <v>155.0</v>
      </c>
      <c r="G304" s="147">
        <f t="shared" si="209"/>
        <v>62.0</v>
      </c>
      <c r="H304" s="147">
        <f t="shared" si="209"/>
        <v>155.0</v>
      </c>
      <c r="I304" s="147">
        <f t="shared" si="209"/>
        <v>82.0</v>
      </c>
      <c r="J304" s="147">
        <f t="shared" si="209"/>
        <v>205.0</v>
      </c>
      <c r="K304" s="147">
        <f>E304+G304+I304</f>
        <v>206.0</v>
      </c>
      <c r="L304" s="212">
        <f>F304+H304+J304</f>
        <v>515.0</v>
      </c>
      <c r="M304" s="182" t="s">
        <v>195</v>
      </c>
      <c r="N304" s="182">
        <v>170.0</v>
      </c>
      <c r="O304" s="182">
        <f>O303/N304</f>
        <v>3.6411764705882352</v>
      </c>
      <c r="P304" s="182">
        <f>P303/O303</f>
        <v>2.5</v>
      </c>
      <c r="Q304" s="182">
        <f>Q303/N304</f>
        <v>3.6411764705882352</v>
      </c>
      <c r="R304" s="182">
        <f>R303/N304</f>
        <v>9.102941176470589</v>
      </c>
      <c r="S304" s="182">
        <f>S303/N304</f>
        <v>4.852941176470588</v>
      </c>
      <c r="T304" s="182">
        <f>T303/S303</f>
        <v>2.5</v>
      </c>
      <c r="U304" s="147"/>
      <c r="V304" s="147"/>
    </row>
    <row r="305" spans="8:8" s="4" ht="13.5" customFormat="1">
      <c r="B305" s="194"/>
      <c r="D305" s="147" t="s">
        <v>133</v>
      </c>
      <c r="E305" s="147">
        <f t="shared" si="210" ref="E305:J305">E29</f>
        <v>17.0</v>
      </c>
      <c r="F305" s="147">
        <f t="shared" si="210"/>
        <v>42.5</v>
      </c>
      <c r="G305" s="147">
        <f t="shared" si="210"/>
        <v>17.0</v>
      </c>
      <c r="H305" s="147">
        <f t="shared" si="210"/>
        <v>42.5</v>
      </c>
      <c r="I305" s="147">
        <f t="shared" si="210"/>
        <v>24.0</v>
      </c>
      <c r="J305" s="147">
        <f t="shared" si="210"/>
        <v>60.0</v>
      </c>
      <c r="K305" s="147">
        <f t="shared" si="211" ref="K305:K319">E305+G305+I305</f>
        <v>58.0</v>
      </c>
      <c r="L305" s="212">
        <f>F305+H305+J305</f>
        <v>145.0</v>
      </c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</row>
    <row r="306" spans="8:8" s="4" ht="13.5" customFormat="1">
      <c r="B306" s="194"/>
      <c r="D306" s="147" t="s">
        <v>134</v>
      </c>
      <c r="E306" s="147">
        <f t="shared" si="212" ref="E306:J306">E38</f>
        <v>38.0</v>
      </c>
      <c r="F306" s="147">
        <f t="shared" si="212"/>
        <v>95.0</v>
      </c>
      <c r="G306" s="147">
        <f t="shared" si="212"/>
        <v>38.0</v>
      </c>
      <c r="H306" s="147">
        <f t="shared" si="212"/>
        <v>95.0</v>
      </c>
      <c r="I306" s="147">
        <f t="shared" si="212"/>
        <v>50.0</v>
      </c>
      <c r="J306" s="147">
        <f t="shared" si="212"/>
        <v>125.0</v>
      </c>
      <c r="K306" s="147">
        <f t="shared" si="211"/>
        <v>126.0</v>
      </c>
      <c r="L306" s="212">
        <f t="shared" si="213" ref="L306:L319">F306+H306+J306</f>
        <v>315.0</v>
      </c>
      <c r="M306" s="147" t="s">
        <v>196</v>
      </c>
      <c r="N306" s="147"/>
      <c r="O306" s="147">
        <f>3.55*V306</f>
        <v>14.2</v>
      </c>
      <c r="P306" s="147">
        <f>O306*2.5</f>
        <v>35.5</v>
      </c>
      <c r="Q306" s="147">
        <f>3.55*V306</f>
        <v>14.2</v>
      </c>
      <c r="R306" s="147"/>
      <c r="S306" s="147">
        <f>5*V306</f>
        <v>20.0</v>
      </c>
      <c r="T306" s="147"/>
      <c r="U306" s="182" t="s">
        <v>62</v>
      </c>
      <c r="V306" s="188">
        <v>4.0</v>
      </c>
    </row>
    <row r="307" spans="8:8" s="4" ht="13.5" customFormat="1">
      <c r="B307" s="194"/>
      <c r="D307" s="147" t="s">
        <v>135</v>
      </c>
      <c r="E307" s="147">
        <f t="shared" si="214" ref="E307:J307">E49</f>
        <v>12.0</v>
      </c>
      <c r="F307" s="147">
        <f t="shared" si="214"/>
        <v>30.0</v>
      </c>
      <c r="G307" s="147">
        <f t="shared" si="214"/>
        <v>12.0</v>
      </c>
      <c r="H307" s="147">
        <f t="shared" si="214"/>
        <v>30.0</v>
      </c>
      <c r="I307" s="147">
        <f t="shared" si="214"/>
        <v>15.0</v>
      </c>
      <c r="J307" s="147">
        <f t="shared" si="214"/>
        <v>37.5</v>
      </c>
      <c r="K307" s="147">
        <f>E307+G307+I307</f>
        <v>39.0</v>
      </c>
      <c r="L307" s="212">
        <f t="shared" si="213"/>
        <v>97.5</v>
      </c>
      <c r="M307" s="147">
        <f>K320/N304</f>
        <v>12.135294117647058</v>
      </c>
      <c r="N307" s="147"/>
      <c r="O307" s="147">
        <f t="shared" si="215" ref="O307:O328">3.55*V307</f>
        <v>39.05</v>
      </c>
      <c r="P307" s="147">
        <f t="shared" si="216" ref="P307:P328">O307*2.5</f>
        <v>97.625</v>
      </c>
      <c r="Q307" s="147">
        <f t="shared" si="217" ref="Q307:Q328">3.55*V307</f>
        <v>39.05</v>
      </c>
      <c r="R307" s="147"/>
      <c r="S307" s="147">
        <f t="shared" si="218" ref="S307:S328">5*V307</f>
        <v>55.0</v>
      </c>
      <c r="T307" s="147"/>
      <c r="U307" s="182" t="s">
        <v>91</v>
      </c>
      <c r="V307" s="188">
        <v>11.0</v>
      </c>
    </row>
    <row r="308" spans="8:8" s="4" ht="13.5" customFormat="1">
      <c r="B308" s="194"/>
      <c r="D308" s="147" t="s">
        <v>136</v>
      </c>
      <c r="E308" s="147">
        <f t="shared" si="219" ref="E308:J308">E70</f>
        <v>60.0</v>
      </c>
      <c r="F308" s="147">
        <f t="shared" si="219"/>
        <v>150.0</v>
      </c>
      <c r="G308" s="147">
        <f t="shared" si="219"/>
        <v>60.0</v>
      </c>
      <c r="H308" s="147">
        <f t="shared" si="219"/>
        <v>150.0</v>
      </c>
      <c r="I308" s="147">
        <f t="shared" si="219"/>
        <v>79.0</v>
      </c>
      <c r="J308" s="147">
        <f t="shared" si="219"/>
        <v>197.5</v>
      </c>
      <c r="K308" s="147">
        <f t="shared" si="211"/>
        <v>199.0</v>
      </c>
      <c r="L308" s="212">
        <f>F308+H308+J308</f>
        <v>497.5</v>
      </c>
      <c r="M308" s="147"/>
      <c r="N308" s="147"/>
      <c r="O308" s="147">
        <f t="shared" si="215"/>
        <v>10.649999999999999</v>
      </c>
      <c r="P308" s="147">
        <f t="shared" si="216"/>
        <v>26.624999999999996</v>
      </c>
      <c r="Q308" s="147">
        <f t="shared" si="217"/>
        <v>10.649999999999999</v>
      </c>
      <c r="R308" s="147"/>
      <c r="S308" s="147">
        <f t="shared" si="218"/>
        <v>15.0</v>
      </c>
      <c r="T308" s="147"/>
      <c r="U308" s="182" t="s">
        <v>110</v>
      </c>
      <c r="V308" s="188">
        <v>3.0</v>
      </c>
    </row>
    <row r="309" spans="8:8" s="4" ht="13.5" customFormat="1">
      <c r="B309" s="194"/>
      <c r="D309" s="147" t="s">
        <v>137</v>
      </c>
      <c r="E309" s="147">
        <f t="shared" si="220" ref="E309:J309">E77</f>
        <v>5.0</v>
      </c>
      <c r="F309" s="147">
        <f t="shared" si="220"/>
        <v>12.5</v>
      </c>
      <c r="G309" s="147">
        <f t="shared" si="220"/>
        <v>5.0</v>
      </c>
      <c r="H309" s="147">
        <f t="shared" si="220"/>
        <v>12.5</v>
      </c>
      <c r="I309" s="147">
        <f t="shared" si="220"/>
        <v>7.0</v>
      </c>
      <c r="J309" s="147">
        <f t="shared" si="220"/>
        <v>17.5</v>
      </c>
      <c r="K309" s="147">
        <f t="shared" si="211"/>
        <v>17.0</v>
      </c>
      <c r="L309" s="212">
        <f t="shared" si="213"/>
        <v>42.5</v>
      </c>
      <c r="M309" s="147"/>
      <c r="N309" s="147"/>
      <c r="O309" s="147">
        <f t="shared" si="215"/>
        <v>56.8</v>
      </c>
      <c r="P309" s="147">
        <f t="shared" si="216"/>
        <v>142.0</v>
      </c>
      <c r="Q309" s="147">
        <f t="shared" si="217"/>
        <v>56.8</v>
      </c>
      <c r="R309" s="147"/>
      <c r="S309" s="147">
        <f t="shared" si="218"/>
        <v>80.0</v>
      </c>
      <c r="T309" s="147"/>
      <c r="U309" s="182" t="s">
        <v>64</v>
      </c>
      <c r="V309" s="188">
        <v>16.0</v>
      </c>
    </row>
    <row r="310" spans="8:8" s="4" ht="13.5" customFormat="1">
      <c r="B310" s="194"/>
      <c r="D310" s="147" t="s">
        <v>116</v>
      </c>
      <c r="E310" s="147">
        <f t="shared" si="221" ref="E310:J310">E97</f>
        <v>71.0</v>
      </c>
      <c r="F310" s="147">
        <f t="shared" si="221"/>
        <v>177.5</v>
      </c>
      <c r="G310" s="147">
        <f t="shared" si="221"/>
        <v>71.0</v>
      </c>
      <c r="H310" s="147">
        <f t="shared" si="221"/>
        <v>177.5</v>
      </c>
      <c r="I310" s="147">
        <f t="shared" si="221"/>
        <v>93.0</v>
      </c>
      <c r="J310" s="147">
        <f t="shared" si="221"/>
        <v>232.5</v>
      </c>
      <c r="K310" s="147">
        <f t="shared" si="211"/>
        <v>235.0</v>
      </c>
      <c r="L310" s="212">
        <f>F310+H310+J310</f>
        <v>587.5</v>
      </c>
      <c r="M310" s="147"/>
      <c r="N310" s="147"/>
      <c r="O310" s="147">
        <f t="shared" si="215"/>
        <v>14.2</v>
      </c>
      <c r="P310" s="147">
        <f t="shared" si="216"/>
        <v>35.5</v>
      </c>
      <c r="Q310" s="147">
        <f t="shared" si="217"/>
        <v>14.2</v>
      </c>
      <c r="R310" s="147"/>
      <c r="S310" s="147">
        <f t="shared" si="218"/>
        <v>20.0</v>
      </c>
      <c r="T310" s="147"/>
      <c r="U310" s="182" t="s">
        <v>34</v>
      </c>
      <c r="V310" s="188">
        <v>4.0</v>
      </c>
    </row>
    <row r="311" spans="8:8" s="4" ht="13.5" customFormat="1">
      <c r="B311" s="194"/>
      <c r="D311" s="147" t="s">
        <v>117</v>
      </c>
      <c r="E311" s="147">
        <f t="shared" si="222" ref="E311:J311">E110</f>
        <v>24.0</v>
      </c>
      <c r="F311" s="147">
        <f t="shared" si="222"/>
        <v>60.0</v>
      </c>
      <c r="G311" s="147">
        <f t="shared" si="222"/>
        <v>24.0</v>
      </c>
      <c r="H311" s="147">
        <f t="shared" si="222"/>
        <v>60.0</v>
      </c>
      <c r="I311" s="147">
        <f t="shared" si="222"/>
        <v>33.0</v>
      </c>
      <c r="J311" s="147">
        <f t="shared" si="222"/>
        <v>82.5</v>
      </c>
      <c r="K311" s="147">
        <f t="shared" si="211"/>
        <v>81.0</v>
      </c>
      <c r="L311" s="212">
        <f t="shared" si="213"/>
        <v>202.5</v>
      </c>
      <c r="M311" s="147"/>
      <c r="N311" s="147"/>
      <c r="O311" s="147">
        <f t="shared" si="215"/>
        <v>3.55</v>
      </c>
      <c r="P311" s="147">
        <f t="shared" si="216"/>
        <v>8.875</v>
      </c>
      <c r="Q311" s="147">
        <f t="shared" si="217"/>
        <v>3.55</v>
      </c>
      <c r="R311" s="147"/>
      <c r="S311" s="147">
        <f t="shared" si="218"/>
        <v>5.0</v>
      </c>
      <c r="T311" s="147"/>
      <c r="U311" s="182" t="s">
        <v>92</v>
      </c>
      <c r="V311" s="188">
        <v>1.0</v>
      </c>
    </row>
    <row r="312" spans="8:8" s="4" ht="13.5" customFormat="1">
      <c r="B312" s="194"/>
      <c r="D312" s="147" t="s">
        <v>138</v>
      </c>
      <c r="E312" s="147">
        <f t="shared" si="223" ref="E312:J312">E258</f>
        <v>130.0</v>
      </c>
      <c r="F312" s="147">
        <f t="shared" si="223"/>
        <v>325.0</v>
      </c>
      <c r="G312" s="147">
        <f t="shared" si="223"/>
        <v>130.0</v>
      </c>
      <c r="H312" s="147">
        <f t="shared" si="223"/>
        <v>325.0</v>
      </c>
      <c r="I312" s="147">
        <f t="shared" si="223"/>
        <v>174.0</v>
      </c>
      <c r="J312" s="147">
        <f t="shared" si="223"/>
        <v>435.0</v>
      </c>
      <c r="K312" s="147">
        <f t="shared" si="211"/>
        <v>434.0</v>
      </c>
      <c r="L312" s="212">
        <f t="shared" si="213"/>
        <v>1085.0</v>
      </c>
      <c r="M312" s="147"/>
      <c r="N312" s="147"/>
      <c r="O312" s="147">
        <f t="shared" si="215"/>
        <v>17.75</v>
      </c>
      <c r="P312" s="147">
        <f t="shared" si="216"/>
        <v>44.375</v>
      </c>
      <c r="Q312" s="147">
        <f t="shared" si="217"/>
        <v>17.75</v>
      </c>
      <c r="R312" s="147"/>
      <c r="S312" s="147">
        <f t="shared" si="218"/>
        <v>25.0</v>
      </c>
      <c r="T312" s="147"/>
      <c r="U312" s="182" t="s">
        <v>68</v>
      </c>
      <c r="V312" s="188">
        <v>5.0</v>
      </c>
    </row>
    <row r="313" spans="8:8" s="4" ht="13.5" customFormat="1">
      <c r="B313" s="194"/>
      <c r="D313" s="147" t="s">
        <v>139</v>
      </c>
      <c r="E313" s="147">
        <f t="shared" si="224" ref="E313:J313">E195</f>
        <v>80.0</v>
      </c>
      <c r="F313" s="147">
        <f t="shared" si="224"/>
        <v>200.0</v>
      </c>
      <c r="G313" s="147">
        <f t="shared" si="224"/>
        <v>80.0</v>
      </c>
      <c r="H313" s="147">
        <f t="shared" si="224"/>
        <v>200.0</v>
      </c>
      <c r="I313" s="147">
        <f t="shared" si="224"/>
        <v>108.0</v>
      </c>
      <c r="J313" s="147">
        <f t="shared" si="224"/>
        <v>270.0</v>
      </c>
      <c r="K313" s="147">
        <f t="shared" si="211"/>
        <v>268.0</v>
      </c>
      <c r="L313" s="212">
        <f t="shared" si="213"/>
        <v>670.0</v>
      </c>
      <c r="M313" s="147"/>
      <c r="N313" s="147"/>
      <c r="O313" s="147">
        <f t="shared" si="215"/>
        <v>28.4</v>
      </c>
      <c r="P313" s="147">
        <f t="shared" si="216"/>
        <v>71.0</v>
      </c>
      <c r="Q313" s="147">
        <f t="shared" si="217"/>
        <v>28.4</v>
      </c>
      <c r="R313" s="147"/>
      <c r="S313" s="147">
        <f t="shared" si="218"/>
        <v>40.0</v>
      </c>
      <c r="T313" s="147"/>
      <c r="U313" s="182" t="s">
        <v>69</v>
      </c>
      <c r="V313" s="188">
        <v>8.0</v>
      </c>
    </row>
    <row r="314" spans="8:8" s="4" ht="13.5" customFormat="1">
      <c r="B314" s="194"/>
      <c r="D314" s="147" t="s">
        <v>140</v>
      </c>
      <c r="E314" s="147">
        <f t="shared" si="225" ref="E314:J314">E148</f>
        <v>7.0</v>
      </c>
      <c r="F314" s="147">
        <f t="shared" si="225"/>
        <v>17.5</v>
      </c>
      <c r="G314" s="147">
        <f t="shared" si="225"/>
        <v>7.0</v>
      </c>
      <c r="H314" s="147">
        <f t="shared" si="225"/>
        <v>17.5</v>
      </c>
      <c r="I314" s="147">
        <f t="shared" si="225"/>
        <v>9.0</v>
      </c>
      <c r="J314" s="147">
        <f t="shared" si="225"/>
        <v>22.5</v>
      </c>
      <c r="K314" s="147">
        <f t="shared" si="211"/>
        <v>23.0</v>
      </c>
      <c r="L314" s="212">
        <f t="shared" si="213"/>
        <v>57.5</v>
      </c>
      <c r="M314" s="147"/>
      <c r="N314" s="147"/>
      <c r="O314" s="147">
        <f t="shared" si="215"/>
        <v>28.4</v>
      </c>
      <c r="P314" s="147">
        <f t="shared" si="216"/>
        <v>71.0</v>
      </c>
      <c r="Q314" s="147">
        <f t="shared" si="217"/>
        <v>28.4</v>
      </c>
      <c r="R314" s="147"/>
      <c r="S314" s="147">
        <f t="shared" si="218"/>
        <v>40.0</v>
      </c>
      <c r="T314" s="147"/>
      <c r="U314" s="182" t="s">
        <v>13</v>
      </c>
      <c r="V314" s="188">
        <v>8.0</v>
      </c>
    </row>
    <row r="315" spans="8:8" s="4" ht="13.5" customFormat="1">
      <c r="B315" s="194"/>
      <c r="D315" s="147" t="s">
        <v>141</v>
      </c>
      <c r="E315" s="147">
        <f t="shared" si="226" ref="E315:J315">E164</f>
        <v>45.0</v>
      </c>
      <c r="F315" s="147">
        <f t="shared" si="226"/>
        <v>112.5</v>
      </c>
      <c r="G315" s="147">
        <f t="shared" si="226"/>
        <v>45.0</v>
      </c>
      <c r="H315" s="147">
        <f t="shared" si="226"/>
        <v>112.5</v>
      </c>
      <c r="I315" s="147">
        <f t="shared" si="226"/>
        <v>61.0</v>
      </c>
      <c r="J315" s="147">
        <f t="shared" si="226"/>
        <v>152.5</v>
      </c>
      <c r="K315" s="147">
        <f t="shared" si="211"/>
        <v>151.0</v>
      </c>
      <c r="L315" s="212">
        <f t="shared" si="213"/>
        <v>377.5</v>
      </c>
      <c r="M315" s="147"/>
      <c r="N315" s="147"/>
      <c r="O315" s="147">
        <f t="shared" si="215"/>
        <v>31.95</v>
      </c>
      <c r="P315" s="147">
        <f t="shared" si="216"/>
        <v>79.875</v>
      </c>
      <c r="Q315" s="147">
        <f t="shared" si="217"/>
        <v>31.95</v>
      </c>
      <c r="R315" s="147"/>
      <c r="S315" s="147">
        <f t="shared" si="218"/>
        <v>45.0</v>
      </c>
      <c r="T315" s="147"/>
      <c r="U315" s="182" t="s">
        <v>48</v>
      </c>
      <c r="V315" s="188">
        <v>9.0</v>
      </c>
    </row>
    <row r="316" spans="8:8" s="4" ht="13.5" customFormat="1">
      <c r="B316" s="194"/>
      <c r="D316" s="147" t="s">
        <v>142</v>
      </c>
      <c r="E316" s="147">
        <f t="shared" si="227" ref="E316:J316">E119</f>
        <v>25.0</v>
      </c>
      <c r="F316" s="147">
        <f t="shared" si="227"/>
        <v>62.5</v>
      </c>
      <c r="G316" s="147">
        <f t="shared" si="227"/>
        <v>25.0</v>
      </c>
      <c r="H316" s="147">
        <f t="shared" si="227"/>
        <v>62.5</v>
      </c>
      <c r="I316" s="147">
        <f t="shared" si="227"/>
        <v>34.0</v>
      </c>
      <c r="J316" s="147">
        <f t="shared" si="227"/>
        <v>85.0</v>
      </c>
      <c r="K316" s="147">
        <f t="shared" si="211"/>
        <v>84.0</v>
      </c>
      <c r="L316" s="212">
        <f t="shared" si="213"/>
        <v>210.0</v>
      </c>
      <c r="M316" s="147"/>
      <c r="N316" s="147"/>
      <c r="O316" s="147">
        <f t="shared" si="215"/>
        <v>7.1</v>
      </c>
      <c r="P316" s="147">
        <f t="shared" si="216"/>
        <v>17.75</v>
      </c>
      <c r="Q316" s="147">
        <f t="shared" si="217"/>
        <v>7.1</v>
      </c>
      <c r="R316" s="147"/>
      <c r="S316" s="147">
        <f t="shared" si="218"/>
        <v>10.0</v>
      </c>
      <c r="T316" s="147"/>
      <c r="U316" s="182" t="s">
        <v>74</v>
      </c>
      <c r="V316" s="188">
        <v>2.0</v>
      </c>
    </row>
    <row r="317" spans="8:8" s="4" ht="13.5" customFormat="1">
      <c r="B317" s="194"/>
      <c r="D317" s="147" t="s">
        <v>143</v>
      </c>
      <c r="E317" s="147">
        <f t="shared" si="228" ref="E317:J317">E125</f>
        <v>6.0</v>
      </c>
      <c r="F317" s="147">
        <f t="shared" si="228"/>
        <v>15.0</v>
      </c>
      <c r="G317" s="147">
        <f t="shared" si="228"/>
        <v>6.0</v>
      </c>
      <c r="H317" s="147">
        <f t="shared" si="228"/>
        <v>15.0</v>
      </c>
      <c r="I317" s="147">
        <f t="shared" si="228"/>
        <v>8.0</v>
      </c>
      <c r="J317" s="147">
        <f t="shared" si="228"/>
        <v>20.0</v>
      </c>
      <c r="K317" s="147">
        <f t="shared" si="211"/>
        <v>20.0</v>
      </c>
      <c r="L317" s="212">
        <f t="shared" si="213"/>
        <v>50.0</v>
      </c>
      <c r="M317" s="147"/>
      <c r="N317" s="147"/>
      <c r="O317" s="147">
        <f t="shared" si="215"/>
        <v>3.55</v>
      </c>
      <c r="P317" s="147">
        <f t="shared" si="216"/>
        <v>8.875</v>
      </c>
      <c r="Q317" s="147">
        <f t="shared" si="217"/>
        <v>3.55</v>
      </c>
      <c r="R317" s="147"/>
      <c r="S317" s="147">
        <f t="shared" si="218"/>
        <v>5.0</v>
      </c>
      <c r="T317" s="147"/>
      <c r="U317" s="182" t="s">
        <v>126</v>
      </c>
      <c r="V317" s="188">
        <v>1.0</v>
      </c>
    </row>
    <row r="318" spans="8:8" s="4" ht="13.5" customFormat="1">
      <c r="B318" s="194"/>
      <c r="D318" s="147" t="s">
        <v>144</v>
      </c>
      <c r="E318" s="147">
        <f t="shared" si="229" ref="E318:J318">E134</f>
        <v>33.0</v>
      </c>
      <c r="F318" s="147">
        <f t="shared" si="229"/>
        <v>82.5</v>
      </c>
      <c r="G318" s="147">
        <f t="shared" si="229"/>
        <v>33.0</v>
      </c>
      <c r="H318" s="147">
        <f t="shared" si="229"/>
        <v>82.5</v>
      </c>
      <c r="I318" s="147">
        <f t="shared" si="229"/>
        <v>44.0</v>
      </c>
      <c r="J318" s="147">
        <f t="shared" si="229"/>
        <v>110.0</v>
      </c>
      <c r="K318" s="147">
        <f t="shared" si="211"/>
        <v>110.0</v>
      </c>
      <c r="L318" s="212">
        <f t="shared" si="213"/>
        <v>275.0</v>
      </c>
      <c r="M318" s="147"/>
      <c r="N318" s="147"/>
      <c r="O318" s="147">
        <f t="shared" si="215"/>
        <v>10.649999999999999</v>
      </c>
      <c r="P318" s="147">
        <f t="shared" si="216"/>
        <v>26.624999999999996</v>
      </c>
      <c r="Q318" s="147">
        <f t="shared" si="217"/>
        <v>10.649999999999999</v>
      </c>
      <c r="R318" s="147"/>
      <c r="S318" s="147">
        <f t="shared" si="218"/>
        <v>15.0</v>
      </c>
      <c r="T318" s="147"/>
      <c r="U318" s="138" t="s">
        <v>75</v>
      </c>
      <c r="V318" s="188">
        <v>3.0</v>
      </c>
    </row>
    <row r="319" spans="8:8" s="4" ht="13.5" customFormat="1">
      <c r="B319" s="194"/>
      <c r="D319" s="147" t="s">
        <v>145</v>
      </c>
      <c r="E319" s="147">
        <f t="shared" si="230" ref="E319:J319">E140</f>
        <v>4.0</v>
      </c>
      <c r="F319" s="147">
        <f t="shared" si="230"/>
        <v>10.0</v>
      </c>
      <c r="G319" s="147">
        <f t="shared" si="230"/>
        <v>4.0</v>
      </c>
      <c r="H319" s="147">
        <f t="shared" si="230"/>
        <v>10.0</v>
      </c>
      <c r="I319" s="147">
        <f t="shared" si="230"/>
        <v>4.0</v>
      </c>
      <c r="J319" s="147">
        <f t="shared" si="230"/>
        <v>10.0</v>
      </c>
      <c r="K319" s="147">
        <f t="shared" si="211"/>
        <v>12.0</v>
      </c>
      <c r="L319" s="212">
        <f t="shared" si="213"/>
        <v>30.0</v>
      </c>
      <c r="M319" s="147"/>
      <c r="N319" s="147"/>
      <c r="O319" s="147">
        <f t="shared" si="215"/>
        <v>10.649999999999999</v>
      </c>
      <c r="P319" s="147">
        <f t="shared" si="216"/>
        <v>26.624999999999996</v>
      </c>
      <c r="Q319" s="147">
        <f t="shared" si="217"/>
        <v>10.649999999999999</v>
      </c>
      <c r="R319" s="147"/>
      <c r="S319" s="147">
        <f t="shared" si="218"/>
        <v>15.0</v>
      </c>
      <c r="T319" s="147"/>
      <c r="U319" s="182" t="s">
        <v>33</v>
      </c>
      <c r="V319" s="188">
        <v>3.0</v>
      </c>
    </row>
    <row r="320" spans="8:8" s="4" ht="13.5" customFormat="1">
      <c r="B320" s="194"/>
      <c r="D320" s="147" t="s">
        <v>95</v>
      </c>
      <c r="E320" s="147">
        <f>SUM(E304:E319)</f>
        <v>619.0</v>
      </c>
      <c r="F320" s="147">
        <f t="shared" si="231" ref="F320:J320">SUM(F304:F319)</f>
        <v>1547.5</v>
      </c>
      <c r="G320" s="147">
        <f t="shared" si="231"/>
        <v>619.0</v>
      </c>
      <c r="H320" s="147">
        <f t="shared" si="231"/>
        <v>1547.5</v>
      </c>
      <c r="I320" s="147">
        <f t="shared" si="231"/>
        <v>825.0</v>
      </c>
      <c r="J320" s="147">
        <f t="shared" si="231"/>
        <v>2062.5</v>
      </c>
      <c r="K320" s="147">
        <f t="shared" si="232" ref="K320">SUM(K304:K319)</f>
        <v>2063.0</v>
      </c>
      <c r="L320" s="212">
        <f>SUM(L304:L319)</f>
        <v>5157.5</v>
      </c>
      <c r="M320" s="147"/>
      <c r="N320" s="147"/>
      <c r="O320" s="147">
        <f t="shared" si="215"/>
        <v>17.75</v>
      </c>
      <c r="P320" s="147">
        <f t="shared" si="216"/>
        <v>44.375</v>
      </c>
      <c r="Q320" s="147">
        <f t="shared" si="217"/>
        <v>17.75</v>
      </c>
      <c r="R320" s="147"/>
      <c r="S320" s="147">
        <f t="shared" si="218"/>
        <v>25.0</v>
      </c>
      <c r="T320" s="147"/>
      <c r="U320" s="182" t="s">
        <v>50</v>
      </c>
      <c r="V320" s="188">
        <v>5.0</v>
      </c>
    </row>
    <row r="321" spans="8:8" s="4" ht="13.5" customFormat="1">
      <c r="B321" s="194"/>
      <c r="F321" s="195"/>
      <c r="H321" s="195"/>
      <c r="J321" s="195"/>
      <c r="L321" s="195"/>
      <c r="M321" s="147"/>
      <c r="N321" s="147"/>
      <c r="O321" s="147">
        <f t="shared" si="215"/>
        <v>17.75</v>
      </c>
      <c r="P321" s="147">
        <f t="shared" si="216"/>
        <v>44.375</v>
      </c>
      <c r="Q321" s="147">
        <f t="shared" si="217"/>
        <v>17.75</v>
      </c>
      <c r="R321" s="147"/>
      <c r="S321" s="147">
        <f t="shared" si="218"/>
        <v>25.0</v>
      </c>
      <c r="T321" s="147"/>
      <c r="U321" s="182" t="s">
        <v>52</v>
      </c>
      <c r="V321" s="188">
        <v>5.0</v>
      </c>
    </row>
    <row r="322" spans="8:8" s="4" ht="13.5" customFormat="1">
      <c r="B322" s="194"/>
      <c r="F322" s="195"/>
      <c r="H322" s="195"/>
      <c r="J322" s="195"/>
      <c r="L322" s="195"/>
      <c r="M322" s="147"/>
      <c r="N322" s="147"/>
      <c r="O322" s="147">
        <f t="shared" si="215"/>
        <v>159.75</v>
      </c>
      <c r="P322" s="147">
        <f t="shared" si="216"/>
        <v>399.375</v>
      </c>
      <c r="Q322" s="147">
        <f t="shared" si="217"/>
        <v>159.75</v>
      </c>
      <c r="R322" s="147"/>
      <c r="S322" s="147">
        <f t="shared" si="218"/>
        <v>225.0</v>
      </c>
      <c r="T322" s="147"/>
      <c r="U322" s="182" t="s">
        <v>37</v>
      </c>
      <c r="V322" s="188">
        <v>45.0</v>
      </c>
    </row>
    <row r="323" spans="8:8" s="4" ht="13.5" customFormat="1">
      <c r="B323" s="194"/>
      <c r="F323" s="195"/>
      <c r="H323" s="195"/>
      <c r="J323" s="195"/>
      <c r="L323" s="195"/>
      <c r="M323" s="147"/>
      <c r="N323" s="147"/>
      <c r="O323" s="147">
        <f t="shared" si="215"/>
        <v>63.9</v>
      </c>
      <c r="P323" s="147">
        <f t="shared" si="216"/>
        <v>159.75</v>
      </c>
      <c r="Q323" s="147">
        <f t="shared" si="217"/>
        <v>63.9</v>
      </c>
      <c r="R323" s="147"/>
      <c r="S323" s="147">
        <f t="shared" si="218"/>
        <v>90.0</v>
      </c>
      <c r="T323" s="147"/>
      <c r="U323" s="182" t="s">
        <v>32</v>
      </c>
      <c r="V323" s="188">
        <v>18.0</v>
      </c>
    </row>
    <row r="324" spans="8:8" s="4" ht="13.5" customFormat="1">
      <c r="B324" s="194"/>
      <c r="F324" s="195"/>
      <c r="H324" s="195"/>
      <c r="J324" s="195"/>
      <c r="L324" s="195"/>
      <c r="M324" s="147"/>
      <c r="N324" s="147"/>
      <c r="O324" s="147">
        <f t="shared" si="215"/>
        <v>46.15</v>
      </c>
      <c r="P324" s="147">
        <f t="shared" si="216"/>
        <v>115.375</v>
      </c>
      <c r="Q324" s="147">
        <f t="shared" si="217"/>
        <v>46.15</v>
      </c>
      <c r="R324" s="147"/>
      <c r="S324" s="147">
        <f t="shared" si="218"/>
        <v>65.0</v>
      </c>
      <c r="T324" s="147"/>
      <c r="U324" s="182" t="s">
        <v>25</v>
      </c>
      <c r="V324" s="188">
        <v>13.0</v>
      </c>
    </row>
    <row r="325" spans="8:8" s="4" ht="13.5" customFormat="1">
      <c r="B325" s="194"/>
      <c r="F325" s="195"/>
      <c r="H325" s="195"/>
      <c r="J325" s="195"/>
      <c r="L325" s="195"/>
      <c r="M325" s="147"/>
      <c r="N325" s="147"/>
      <c r="O325" s="147">
        <f t="shared" si="215"/>
        <v>3.55</v>
      </c>
      <c r="P325" s="147">
        <f t="shared" si="216"/>
        <v>8.875</v>
      </c>
      <c r="Q325" s="147">
        <f t="shared" si="217"/>
        <v>3.55</v>
      </c>
      <c r="R325" s="147"/>
      <c r="S325" s="147">
        <f t="shared" si="218"/>
        <v>5.0</v>
      </c>
      <c r="T325" s="147"/>
      <c r="U325" s="182" t="s">
        <v>82</v>
      </c>
      <c r="V325" s="188">
        <v>1.0</v>
      </c>
    </row>
    <row r="326" spans="8:8" s="4" ht="13.5" customFormat="1">
      <c r="B326" s="194"/>
      <c r="F326" s="195"/>
      <c r="H326" s="195"/>
      <c r="J326" s="195"/>
      <c r="L326" s="195"/>
      <c r="M326" s="147"/>
      <c r="N326" s="147"/>
      <c r="O326" s="147">
        <f t="shared" si="215"/>
        <v>3.55</v>
      </c>
      <c r="P326" s="147">
        <f t="shared" si="216"/>
        <v>8.875</v>
      </c>
      <c r="Q326" s="147">
        <f t="shared" si="217"/>
        <v>3.55</v>
      </c>
      <c r="R326" s="147"/>
      <c r="S326" s="147">
        <f t="shared" si="218"/>
        <v>5.0</v>
      </c>
      <c r="T326" s="147"/>
      <c r="U326" s="182" t="s">
        <v>93</v>
      </c>
      <c r="V326" s="188">
        <v>1.0</v>
      </c>
    </row>
    <row r="327" spans="8:8" s="4" ht="13.5" customFormat="1">
      <c r="B327" s="194"/>
      <c r="F327" s="195"/>
      <c r="H327" s="195"/>
      <c r="J327" s="195"/>
      <c r="L327" s="195"/>
      <c r="M327" s="147"/>
      <c r="N327" s="147"/>
      <c r="O327" s="147">
        <f t="shared" si="215"/>
        <v>3.55</v>
      </c>
      <c r="P327" s="147">
        <f t="shared" si="216"/>
        <v>8.875</v>
      </c>
      <c r="Q327" s="147">
        <f t="shared" si="217"/>
        <v>3.55</v>
      </c>
      <c r="R327" s="147"/>
      <c r="S327" s="147">
        <f t="shared" si="218"/>
        <v>5.0</v>
      </c>
      <c r="T327" s="147"/>
      <c r="U327" s="182" t="s">
        <v>94</v>
      </c>
      <c r="V327" s="188">
        <v>1.0</v>
      </c>
    </row>
    <row r="328" spans="8:8" s="4" ht="13.5" customFormat="1">
      <c r="B328" s="194"/>
      <c r="F328" s="195"/>
      <c r="H328" s="195"/>
      <c r="J328" s="195"/>
      <c r="L328" s="195"/>
      <c r="M328" s="147"/>
      <c r="N328" s="147"/>
      <c r="O328" s="147">
        <f t="shared" si="215"/>
        <v>10.649999999999999</v>
      </c>
      <c r="P328" s="147">
        <f t="shared" si="216"/>
        <v>26.624999999999996</v>
      </c>
      <c r="Q328" s="147">
        <f t="shared" si="217"/>
        <v>10.649999999999999</v>
      </c>
      <c r="R328" s="147"/>
      <c r="S328" s="147">
        <f t="shared" si="218"/>
        <v>15.0</v>
      </c>
      <c r="T328" s="147"/>
      <c r="U328" s="182" t="s">
        <v>167</v>
      </c>
      <c r="V328" s="188">
        <v>3.0</v>
      </c>
    </row>
    <row r="329" spans="8:8" s="4" ht="13.5" customFormat="1">
      <c r="B329" s="194"/>
      <c r="F329" s="195"/>
      <c r="H329" s="195"/>
      <c r="J329" s="195"/>
      <c r="L329" s="195"/>
      <c r="M329" s="147"/>
      <c r="N329" s="147"/>
      <c r="O329" s="147">
        <f>SUM(O306:O328)</f>
        <v>603.4999999999998</v>
      </c>
      <c r="P329" s="147">
        <f>SUM(P306:P328)</f>
        <v>1508.75</v>
      </c>
      <c r="Q329" s="147">
        <f>SUM(Q306:Q328)</f>
        <v>603.4999999999998</v>
      </c>
      <c r="R329" s="147"/>
      <c r="S329" s="147">
        <f>SUM(S306:S328)</f>
        <v>850.0</v>
      </c>
      <c r="T329" s="147"/>
      <c r="U329" s="182" t="s">
        <v>95</v>
      </c>
      <c r="V329" s="182">
        <f>SUM(V306:V328)</f>
        <v>170.0</v>
      </c>
    </row>
    <row r="330" spans="8:8" s="4" ht="13.5" customFormat="1">
      <c r="B330" s="194"/>
      <c r="F330" s="195"/>
      <c r="H330" s="195"/>
      <c r="J330" s="195"/>
      <c r="L330" s="195"/>
    </row>
    <row r="331" spans="8:8" s="4" ht="13.5" customFormat="1">
      <c r="B331" s="194"/>
      <c r="F331" s="195"/>
      <c r="H331" s="195"/>
      <c r="J331" s="195"/>
      <c r="L331" s="195"/>
    </row>
    <row r="332" spans="8:8" s="4" ht="13.5" customFormat="1">
      <c r="B332" s="194"/>
      <c r="F332" s="195"/>
      <c r="H332" s="195"/>
      <c r="J332" s="195"/>
      <c r="L332" s="195"/>
    </row>
    <row r="333" spans="8:8" s="4" ht="13.5" customFormat="1">
      <c r="B333" s="194"/>
      <c r="F333" s="195"/>
      <c r="H333" s="195"/>
      <c r="J333" s="195"/>
      <c r="L333" s="195"/>
    </row>
    <row r="334" spans="8:8" s="4" ht="13.5" customFormat="1">
      <c r="B334" s="194"/>
      <c r="F334" s="195"/>
      <c r="H334" s="195"/>
      <c r="J334" s="195"/>
      <c r="L334" s="195"/>
    </row>
    <row r="335" spans="8:8" s="4" ht="13.5" customFormat="1">
      <c r="B335" s="194"/>
      <c r="F335" s="195"/>
      <c r="H335" s="195"/>
      <c r="J335" s="195"/>
      <c r="L335" s="195"/>
    </row>
    <row r="336" spans="8:8" s="4" ht="13.5" customFormat="1">
      <c r="B336" s="194"/>
      <c r="F336" s="195"/>
      <c r="H336" s="195"/>
      <c r="J336" s="195"/>
      <c r="L336" s="195"/>
    </row>
    <row r="337" spans="8:8" s="4" ht="13.5" customFormat="1">
      <c r="B337" s="194"/>
      <c r="F337" s="195"/>
      <c r="H337" s="195"/>
      <c r="J337" s="195"/>
      <c r="L337" s="195"/>
    </row>
    <row r="338" spans="8:8" s="4" ht="13.5" customFormat="1">
      <c r="B338" s="194"/>
      <c r="F338" s="195"/>
      <c r="H338" s="195"/>
      <c r="J338" s="195"/>
      <c r="L338" s="195"/>
    </row>
    <row r="339" spans="8:8" s="4" ht="13.5" customFormat="1">
      <c r="B339" s="194"/>
      <c r="F339" s="195"/>
      <c r="H339" s="195"/>
      <c r="J339" s="195"/>
      <c r="L339" s="195"/>
    </row>
    <row r="340" spans="8:8" s="4" ht="13.5" customFormat="1">
      <c r="B340" s="194"/>
      <c r="F340" s="195"/>
      <c r="H340" s="195"/>
      <c r="J340" s="195"/>
      <c r="L340" s="195"/>
    </row>
    <row r="341" spans="8:8" s="4" ht="13.5" customFormat="1">
      <c r="B341" s="194"/>
      <c r="F341" s="195"/>
      <c r="H341" s="195"/>
      <c r="J341" s="195"/>
      <c r="L341" s="195"/>
    </row>
    <row r="342" spans="8:8">
      <c r="S342" s="4"/>
      <c r="T342" s="4"/>
      <c r="U342" s="4"/>
    </row>
  </sheetData>
  <mergeCells count="201">
    <mergeCell ref="A1:K2"/>
    <mergeCell ref="A6:A17"/>
    <mergeCell ref="C17:D17"/>
    <mergeCell ref="G3:H3"/>
    <mergeCell ref="I3:J3"/>
    <mergeCell ref="K3:L3"/>
    <mergeCell ref="C5:C6"/>
    <mergeCell ref="B5:B14"/>
    <mergeCell ref="D136:D137"/>
    <mergeCell ref="B40:B41"/>
    <mergeCell ref="C31:C32"/>
    <mergeCell ref="I167:J167"/>
    <mergeCell ref="B102:B108"/>
    <mergeCell ref="C37:D37"/>
    <mergeCell ref="B31:B32"/>
    <mergeCell ref="E127:F127"/>
    <mergeCell ref="G127:H127"/>
    <mergeCell ref="G143:H143"/>
    <mergeCell ref="I143:J143"/>
    <mergeCell ref="I151:J151"/>
    <mergeCell ref="B54:B68"/>
    <mergeCell ref="C147:D147"/>
    <mergeCell ref="D31:D32"/>
    <mergeCell ref="D100:D101"/>
    <mergeCell ref="D81:D82"/>
    <mergeCell ref="E151:F151"/>
    <mergeCell ref="G151:H151"/>
    <mergeCell ref="E143:F143"/>
    <mergeCell ref="C69:D69"/>
    <mergeCell ref="D20:D21"/>
    <mergeCell ref="B100:B101"/>
    <mergeCell ref="C54:C57"/>
    <mergeCell ref="K143:L143"/>
    <mergeCell ref="K40:L40"/>
    <mergeCell ref="B83:B95"/>
    <mergeCell ref="C33:C34"/>
    <mergeCell ref="A42:A48"/>
    <mergeCell ref="A102:A109"/>
    <mergeCell ref="A145:A147"/>
    <mergeCell ref="C201:C203"/>
    <mergeCell ref="E198:F198"/>
    <mergeCell ref="B52:B53"/>
    <mergeCell ref="K31:L31"/>
    <mergeCell ref="K73:L73"/>
    <mergeCell ref="K20:L20"/>
    <mergeCell ref="C48:D48"/>
    <mergeCell ref="K52:L52"/>
    <mergeCell ref="C40:C41"/>
    <mergeCell ref="E31:F31"/>
    <mergeCell ref="G31:H31"/>
    <mergeCell ref="B20:B21"/>
    <mergeCell ref="C20:C21"/>
    <mergeCell ref="K81:L81"/>
    <mergeCell ref="K151:L151"/>
    <mergeCell ref="K112:L112"/>
    <mergeCell ref="K121:L121"/>
    <mergeCell ref="K127:L127"/>
    <mergeCell ref="K136:L136"/>
    <mergeCell ref="I198:J198"/>
    <mergeCell ref="G198:H198"/>
    <mergeCell ref="K100:L100"/>
    <mergeCell ref="I31:J31"/>
    <mergeCell ref="C60:C61"/>
    <mergeCell ref="B136:B137"/>
    <mergeCell ref="C167:C168"/>
    <mergeCell ref="I20:J20"/>
    <mergeCell ref="C102:C104"/>
    <mergeCell ref="E112:F112"/>
    <mergeCell ref="C118:D118"/>
    <mergeCell ref="I52:J52"/>
    <mergeCell ref="E40:F40"/>
    <mergeCell ref="I121:J121"/>
    <mergeCell ref="B143:B144"/>
    <mergeCell ref="C52:C53"/>
    <mergeCell ref="D112:D113"/>
    <mergeCell ref="E121:F121"/>
    <mergeCell ref="B81:B82"/>
    <mergeCell ref="K198:L198"/>
    <mergeCell ref="D167:D168"/>
    <mergeCell ref="C112:C113"/>
    <mergeCell ref="G121:H121"/>
    <mergeCell ref="K167:L167"/>
    <mergeCell ref="C44:C45"/>
    <mergeCell ref="G112:H112"/>
    <mergeCell ref="I40:J40"/>
    <mergeCell ref="I112:J112"/>
    <mergeCell ref="K263:L263"/>
    <mergeCell ref="C83:C88"/>
    <mergeCell ref="G81:H81"/>
    <mergeCell ref="K302:L302"/>
    <mergeCell ref="K291:L291"/>
    <mergeCell ref="C90:C91"/>
    <mergeCell ref="D40:D41"/>
    <mergeCell ref="B42:B47"/>
    <mergeCell ref="B112:B113"/>
    <mergeCell ref="A114:A118"/>
    <mergeCell ref="A23:A28"/>
    <mergeCell ref="E3:F3"/>
    <mergeCell ref="D121:D122"/>
    <mergeCell ref="C254:C255"/>
    <mergeCell ref="C205:C211"/>
    <mergeCell ref="C188:C189"/>
    <mergeCell ref="C169:C171"/>
    <mergeCell ref="C182:C183"/>
    <mergeCell ref="C232:C242"/>
    <mergeCell ref="B129:B132"/>
    <mergeCell ref="C194:D194"/>
    <mergeCell ref="E291:F291"/>
    <mergeCell ref="G291:H291"/>
    <mergeCell ref="C133:D133"/>
    <mergeCell ref="B121:B122"/>
    <mergeCell ref="C124:D124"/>
    <mergeCell ref="B127:B128"/>
    <mergeCell ref="C127:C128"/>
    <mergeCell ref="C28:D28"/>
    <mergeCell ref="E20:F20"/>
    <mergeCell ref="E136:F136"/>
    <mergeCell ref="B73:B74"/>
    <mergeCell ref="C136:C137"/>
    <mergeCell ref="A129:A133"/>
    <mergeCell ref="B153:B162"/>
    <mergeCell ref="A54:A69"/>
    <mergeCell ref="A200:A257"/>
    <mergeCell ref="A33:A37"/>
    <mergeCell ref="C114:C115"/>
    <mergeCell ref="C96:D96"/>
    <mergeCell ref="E100:F100"/>
    <mergeCell ref="E52:F52"/>
    <mergeCell ref="E73:F73"/>
    <mergeCell ref="E81:F81"/>
    <mergeCell ref="D73:D74"/>
    <mergeCell ref="C257:D257"/>
    <mergeCell ref="B145:B146"/>
    <mergeCell ref="B200:B256"/>
    <mergeCell ref="C139:D139"/>
    <mergeCell ref="C76:D76"/>
    <mergeCell ref="D198:D199"/>
    <mergeCell ref="C159:C161"/>
    <mergeCell ref="E302:F302"/>
    <mergeCell ref="C198:C199"/>
    <mergeCell ref="C190:C191"/>
    <mergeCell ref="C178:C179"/>
    <mergeCell ref="C180:C181"/>
    <mergeCell ref="C173:C174"/>
    <mergeCell ref="G302:H302"/>
    <mergeCell ref="C163:D163"/>
    <mergeCell ref="I302:J302"/>
    <mergeCell ref="G40:H40"/>
    <mergeCell ref="I127:J127"/>
    <mergeCell ref="G136:H136"/>
    <mergeCell ref="I263:J263"/>
    <mergeCell ref="B167:B168"/>
    <mergeCell ref="G100:H100"/>
    <mergeCell ref="C81:C82"/>
    <mergeCell ref="C100:C101"/>
    <mergeCell ref="C109:D109"/>
    <mergeCell ref="B33:B36"/>
    <mergeCell ref="A83:A96"/>
    <mergeCell ref="G20:H20"/>
    <mergeCell ref="I136:J136"/>
    <mergeCell ref="G52:H52"/>
    <mergeCell ref="I100:J100"/>
    <mergeCell ref="I81:J81"/>
    <mergeCell ref="G73:H73"/>
    <mergeCell ref="I73:J73"/>
    <mergeCell ref="G167:H167"/>
    <mergeCell ref="I291:J291"/>
    <mergeCell ref="C153:C156"/>
    <mergeCell ref="D291:D292"/>
    <mergeCell ref="A153:A163"/>
    <mergeCell ref="C73:C74"/>
    <mergeCell ref="B198:B199"/>
    <mergeCell ref="C129:C130"/>
    <mergeCell ref="C227:C228"/>
    <mergeCell ref="C229:C230"/>
    <mergeCell ref="E263:F263"/>
    <mergeCell ref="D52:D53"/>
    <mergeCell ref="B114:B117"/>
    <mergeCell ref="C143:C144"/>
    <mergeCell ref="C22:C23"/>
    <mergeCell ref="B22:B27"/>
    <mergeCell ref="A138:A139"/>
    <mergeCell ref="C121:C122"/>
    <mergeCell ref="D143:D144"/>
    <mergeCell ref="B151:B152"/>
    <mergeCell ref="C151:C152"/>
    <mergeCell ref="D151:D152"/>
    <mergeCell ref="A169:A194"/>
    <mergeCell ref="A123:A124"/>
    <mergeCell ref="C185:C187"/>
    <mergeCell ref="D127:D128"/>
    <mergeCell ref="B169:B191"/>
    <mergeCell ref="E167:F167"/>
    <mergeCell ref="D302:D303"/>
    <mergeCell ref="C217:C219"/>
    <mergeCell ref="C291:C292"/>
    <mergeCell ref="C251:C253"/>
    <mergeCell ref="C244:C247"/>
    <mergeCell ref="C221:C224"/>
    <mergeCell ref="C248:C249"/>
    <mergeCell ref="G263:H263"/>
  </mergeCells>
  <pageMargins left="0.7" right="0.7" top="0.75" bottom="0.75" header="0.3" footer="0.3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Y47"/>
  <sheetViews>
    <sheetView workbookViewId="0">
      <selection activeCell="L47" sqref="A1:L47"/>
    </sheetView>
  </sheetViews>
  <sheetFormatPr defaultRowHeight="15.0" defaultColWidth="10"/>
  <cols>
    <col min="1" max="1" customWidth="1" width="3.5703125" style="0"/>
    <col min="2" max="2" customWidth="1" width="16.140625" style="0"/>
    <col min="3" max="3" customWidth="1" width="7.5703125" style="0"/>
    <col min="4" max="4" customWidth="1" width="4.4257812" style="0"/>
    <col min="5" max="5" customWidth="1" width="7.140625" style="213"/>
    <col min="6" max="6" customWidth="1" width="4.4257812" style="0"/>
    <col min="7" max="7" customWidth="1" width="8.425781" style="213"/>
    <col min="8" max="8" customWidth="1" width="4.4257812" style="0"/>
    <col min="9" max="9" customWidth="1" width="7.140625" style="213"/>
    <col min="10" max="10" customWidth="1" width="5.0" style="0"/>
    <col min="11" max="11" customWidth="1" width="7.140625" style="213"/>
    <col min="12" max="12" customWidth="1" width="6.7109375" style="213"/>
    <col min="16" max="16" customWidth="1" width="18.710938" style="0"/>
    <col min="18" max="18" customWidth="0" width="9.140625" style="213"/>
    <col min="20" max="20" customWidth="0" width="9.140625" style="213"/>
    <col min="22" max="22" customWidth="0" width="9.140625" style="213"/>
    <col min="24" max="24" customWidth="0" width="9.140625" style="213"/>
  </cols>
  <sheetData>
    <row r="1" spans="8:8" s="214" ht="15.0" customFormat="1">
      <c r="A1" s="215" t="s">
        <v>205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7"/>
      <c r="R1" s="218"/>
      <c r="T1" s="218"/>
      <c r="V1" s="218"/>
      <c r="X1" s="218"/>
    </row>
    <row r="2" spans="8:8" s="219" ht="15.0" customFormat="1">
      <c r="A2" s="220" t="s">
        <v>208</v>
      </c>
      <c r="B2" s="220" t="s">
        <v>201</v>
      </c>
      <c r="C2" s="220" t="s">
        <v>206</v>
      </c>
      <c r="D2" s="221" t="s">
        <v>98</v>
      </c>
      <c r="E2" s="222"/>
      <c r="F2" s="221" t="s">
        <v>99</v>
      </c>
      <c r="G2" s="222"/>
      <c r="H2" s="221" t="s">
        <v>100</v>
      </c>
      <c r="I2" s="222"/>
      <c r="J2" s="221" t="s">
        <v>4</v>
      </c>
      <c r="K2" s="222"/>
      <c r="L2" s="223" t="s">
        <v>207</v>
      </c>
      <c r="P2" s="224" t="s">
        <v>131</v>
      </c>
      <c r="Q2" s="225" t="s">
        <v>98</v>
      </c>
      <c r="R2" s="225"/>
      <c r="S2" s="225" t="s">
        <v>99</v>
      </c>
      <c r="T2" s="225"/>
      <c r="U2" s="225" t="s">
        <v>100</v>
      </c>
      <c r="V2" s="225"/>
      <c r="W2" s="225" t="s">
        <v>198</v>
      </c>
      <c r="X2" s="225"/>
    </row>
    <row r="3" spans="8:8">
      <c r="A3" s="226"/>
      <c r="B3" s="226"/>
      <c r="C3" s="226"/>
      <c r="D3" s="227" t="s">
        <v>147</v>
      </c>
      <c r="E3" s="228" t="s">
        <v>148</v>
      </c>
      <c r="F3" s="227" t="s">
        <v>147</v>
      </c>
      <c r="G3" s="228" t="s">
        <v>148</v>
      </c>
      <c r="H3" s="227" t="s">
        <v>147</v>
      </c>
      <c r="I3" s="228" t="s">
        <v>148</v>
      </c>
      <c r="J3" s="227" t="s">
        <v>147</v>
      </c>
      <c r="K3" s="228" t="s">
        <v>148</v>
      </c>
      <c r="L3" s="229"/>
      <c r="P3" s="230"/>
      <c r="Q3" s="230" t="s">
        <v>147</v>
      </c>
      <c r="R3" s="231" t="s">
        <v>148</v>
      </c>
      <c r="S3" s="230" t="s">
        <v>147</v>
      </c>
      <c r="T3" s="231" t="s">
        <v>148</v>
      </c>
      <c r="U3" s="230" t="s">
        <v>147</v>
      </c>
      <c r="V3" s="231" t="s">
        <v>148</v>
      </c>
      <c r="W3" s="230" t="s">
        <v>147</v>
      </c>
      <c r="X3" s="231" t="s">
        <v>148</v>
      </c>
    </row>
    <row r="4" spans="8:8">
      <c r="A4" s="230">
        <v>1.0</v>
      </c>
      <c r="B4" s="230" t="s">
        <v>62</v>
      </c>
      <c r="C4" s="230">
        <v>4.0</v>
      </c>
      <c r="D4" s="230">
        <v>15.0</v>
      </c>
      <c r="E4" s="231">
        <v>37.5</v>
      </c>
      <c r="F4" s="230">
        <v>15.0</v>
      </c>
      <c r="G4" s="231">
        <v>37.5</v>
      </c>
      <c r="H4" s="230">
        <v>19.0</v>
      </c>
      <c r="I4" s="231">
        <v>47.5</v>
      </c>
      <c r="J4" s="230">
        <v>49.0</v>
      </c>
      <c r="K4" s="231">
        <v>122.5</v>
      </c>
      <c r="L4" s="231">
        <v>12.25</v>
      </c>
      <c r="P4" s="230" t="s">
        <v>132</v>
      </c>
      <c r="Q4" s="230">
        <v>62.0</v>
      </c>
      <c r="R4" s="231">
        <v>155.0</v>
      </c>
      <c r="S4" s="230">
        <v>62.0</v>
      </c>
      <c r="T4" s="231">
        <v>155.0</v>
      </c>
      <c r="U4" s="230">
        <v>82.0</v>
      </c>
      <c r="V4" s="231">
        <v>205.0</v>
      </c>
      <c r="W4" s="230">
        <v>206.0</v>
      </c>
      <c r="X4" s="231">
        <v>515.0</v>
      </c>
    </row>
    <row r="5" spans="8:8">
      <c r="A5" s="230">
        <v>2.0</v>
      </c>
      <c r="B5" s="230" t="s">
        <v>91</v>
      </c>
      <c r="C5" s="230">
        <v>11.0</v>
      </c>
      <c r="D5" s="230">
        <v>40.0</v>
      </c>
      <c r="E5" s="231">
        <v>100.0</v>
      </c>
      <c r="F5" s="230">
        <v>40.0</v>
      </c>
      <c r="G5" s="231">
        <v>100.0</v>
      </c>
      <c r="H5" s="230">
        <v>53.0</v>
      </c>
      <c r="I5" s="231">
        <v>132.5</v>
      </c>
      <c r="J5" s="230">
        <v>133.0</v>
      </c>
      <c r="K5" s="231">
        <v>332.5</v>
      </c>
      <c r="L5" s="231">
        <v>12.090909090909092</v>
      </c>
      <c r="P5" s="230" t="s">
        <v>133</v>
      </c>
      <c r="Q5" s="230">
        <v>17.0</v>
      </c>
      <c r="R5" s="231">
        <v>42.5</v>
      </c>
      <c r="S5" s="230">
        <v>17.0</v>
      </c>
      <c r="T5" s="231">
        <v>42.5</v>
      </c>
      <c r="U5" s="230">
        <v>24.0</v>
      </c>
      <c r="V5" s="231">
        <v>60.0</v>
      </c>
      <c r="W5" s="230">
        <v>58.0</v>
      </c>
      <c r="X5" s="231">
        <v>145.0</v>
      </c>
    </row>
    <row r="6" spans="8:8">
      <c r="A6" s="230">
        <v>3.0</v>
      </c>
      <c r="B6" s="230" t="s">
        <v>110</v>
      </c>
      <c r="C6" s="230">
        <v>3.0</v>
      </c>
      <c r="D6" s="230">
        <v>9.0</v>
      </c>
      <c r="E6" s="231">
        <v>22.5</v>
      </c>
      <c r="F6" s="230">
        <v>11.0</v>
      </c>
      <c r="G6" s="231">
        <v>27.5</v>
      </c>
      <c r="H6" s="230">
        <v>15.0</v>
      </c>
      <c r="I6" s="231">
        <v>37.5</v>
      </c>
      <c r="J6" s="230">
        <v>35.0</v>
      </c>
      <c r="K6" s="231">
        <v>87.5</v>
      </c>
      <c r="L6" s="231">
        <v>11.666666666666666</v>
      </c>
      <c r="P6" s="230" t="s">
        <v>134</v>
      </c>
      <c r="Q6" s="230">
        <v>38.0</v>
      </c>
      <c r="R6" s="231">
        <v>95.0</v>
      </c>
      <c r="S6" s="230">
        <v>38.0</v>
      </c>
      <c r="T6" s="231">
        <v>95.0</v>
      </c>
      <c r="U6" s="230">
        <v>50.0</v>
      </c>
      <c r="V6" s="231">
        <v>125.0</v>
      </c>
      <c r="W6" s="230">
        <v>126.0</v>
      </c>
      <c r="X6" s="231">
        <v>315.0</v>
      </c>
    </row>
    <row r="7" spans="8:8">
      <c r="A7" s="230">
        <v>4.0</v>
      </c>
      <c r="B7" s="230" t="s">
        <v>64</v>
      </c>
      <c r="C7" s="230">
        <v>16.0</v>
      </c>
      <c r="D7" s="230">
        <v>58.0</v>
      </c>
      <c r="E7" s="231">
        <v>145.0</v>
      </c>
      <c r="F7" s="230">
        <v>58.0</v>
      </c>
      <c r="G7" s="231">
        <v>145.0</v>
      </c>
      <c r="H7" s="230">
        <v>77.0</v>
      </c>
      <c r="I7" s="231">
        <v>192.5</v>
      </c>
      <c r="J7" s="230">
        <v>193.0</v>
      </c>
      <c r="K7" s="231">
        <v>482.5</v>
      </c>
      <c r="L7" s="231">
        <v>12.0625</v>
      </c>
      <c r="P7" s="230" t="s">
        <v>135</v>
      </c>
      <c r="Q7" s="230">
        <v>12.0</v>
      </c>
      <c r="R7" s="231">
        <v>30.0</v>
      </c>
      <c r="S7" s="230">
        <v>12.0</v>
      </c>
      <c r="T7" s="231">
        <v>30.0</v>
      </c>
      <c r="U7" s="230">
        <v>15.0</v>
      </c>
      <c r="V7" s="231">
        <v>37.5</v>
      </c>
      <c r="W7" s="230">
        <v>39.0</v>
      </c>
      <c r="X7" s="231">
        <v>97.5</v>
      </c>
    </row>
    <row r="8" spans="8:8">
      <c r="A8" s="230">
        <v>5.0</v>
      </c>
      <c r="B8" s="230" t="s">
        <v>34</v>
      </c>
      <c r="C8" s="230">
        <v>4.0</v>
      </c>
      <c r="D8" s="230">
        <v>15.0</v>
      </c>
      <c r="E8" s="231">
        <v>37.5</v>
      </c>
      <c r="F8" s="230">
        <v>15.0</v>
      </c>
      <c r="G8" s="231">
        <v>37.5</v>
      </c>
      <c r="H8" s="230">
        <v>19.0</v>
      </c>
      <c r="I8" s="231">
        <v>47.5</v>
      </c>
      <c r="J8" s="230">
        <v>49.0</v>
      </c>
      <c r="K8" s="231">
        <v>122.5</v>
      </c>
      <c r="L8" s="231">
        <v>12.25</v>
      </c>
      <c r="P8" s="230" t="s">
        <v>136</v>
      </c>
      <c r="Q8" s="230">
        <v>60.0</v>
      </c>
      <c r="R8" s="231">
        <v>150.0</v>
      </c>
      <c r="S8" s="230">
        <v>60.0</v>
      </c>
      <c r="T8" s="231">
        <v>150.0</v>
      </c>
      <c r="U8" s="230">
        <v>79.0</v>
      </c>
      <c r="V8" s="231">
        <v>197.5</v>
      </c>
      <c r="W8" s="230">
        <v>199.0</v>
      </c>
      <c r="X8" s="231">
        <v>497.5</v>
      </c>
    </row>
    <row r="9" spans="8:8">
      <c r="A9" s="230">
        <v>6.0</v>
      </c>
      <c r="B9" s="230" t="s">
        <v>92</v>
      </c>
      <c r="C9" s="230">
        <v>1.0</v>
      </c>
      <c r="D9" s="230">
        <v>4.0</v>
      </c>
      <c r="E9" s="231">
        <v>10.0</v>
      </c>
      <c r="F9" s="230">
        <v>4.0</v>
      </c>
      <c r="G9" s="231">
        <v>10.0</v>
      </c>
      <c r="H9" s="230">
        <v>5.0</v>
      </c>
      <c r="I9" s="231">
        <v>12.5</v>
      </c>
      <c r="J9" s="230">
        <v>13.0</v>
      </c>
      <c r="K9" s="231">
        <v>32.5</v>
      </c>
      <c r="L9" s="231">
        <v>13.0</v>
      </c>
      <c r="P9" s="230" t="s">
        <v>137</v>
      </c>
      <c r="Q9" s="230">
        <v>5.0</v>
      </c>
      <c r="R9" s="231">
        <v>12.5</v>
      </c>
      <c r="S9" s="230">
        <v>5.0</v>
      </c>
      <c r="T9" s="231">
        <v>12.5</v>
      </c>
      <c r="U9" s="230">
        <v>7.0</v>
      </c>
      <c r="V9" s="231">
        <v>17.5</v>
      </c>
      <c r="W9" s="230">
        <v>17.0</v>
      </c>
      <c r="X9" s="231">
        <v>42.5</v>
      </c>
    </row>
    <row r="10" spans="8:8">
      <c r="A10" s="230">
        <v>7.0</v>
      </c>
      <c r="B10" s="230" t="s">
        <v>68</v>
      </c>
      <c r="C10" s="230">
        <v>5.0</v>
      </c>
      <c r="D10" s="230">
        <v>18.0</v>
      </c>
      <c r="E10" s="231">
        <v>45.0</v>
      </c>
      <c r="F10" s="230">
        <v>19.0</v>
      </c>
      <c r="G10" s="231">
        <v>47.5</v>
      </c>
      <c r="H10" s="230">
        <v>24.0</v>
      </c>
      <c r="I10" s="231">
        <v>60.0</v>
      </c>
      <c r="J10" s="230">
        <v>61.0</v>
      </c>
      <c r="K10" s="231">
        <v>152.5</v>
      </c>
      <c r="L10" s="231">
        <v>12.2</v>
      </c>
      <c r="P10" s="230" t="s">
        <v>116</v>
      </c>
      <c r="Q10" s="230">
        <v>71.0</v>
      </c>
      <c r="R10" s="231">
        <v>177.5</v>
      </c>
      <c r="S10" s="230">
        <v>71.0</v>
      </c>
      <c r="T10" s="231">
        <v>177.5</v>
      </c>
      <c r="U10" s="230">
        <v>93.0</v>
      </c>
      <c r="V10" s="231">
        <v>232.5</v>
      </c>
      <c r="W10" s="230">
        <v>235.0</v>
      </c>
      <c r="X10" s="231">
        <v>587.5</v>
      </c>
    </row>
    <row r="11" spans="8:8">
      <c r="A11" s="230">
        <v>8.0</v>
      </c>
      <c r="B11" s="230" t="s">
        <v>69</v>
      </c>
      <c r="C11" s="230">
        <v>8.0</v>
      </c>
      <c r="D11" s="230">
        <v>29.0</v>
      </c>
      <c r="E11" s="231">
        <v>72.5</v>
      </c>
      <c r="F11" s="230">
        <v>30.0</v>
      </c>
      <c r="G11" s="231">
        <v>75.0</v>
      </c>
      <c r="H11" s="230">
        <v>39.0</v>
      </c>
      <c r="I11" s="231">
        <v>97.5</v>
      </c>
      <c r="J11" s="230">
        <v>98.0</v>
      </c>
      <c r="K11" s="231">
        <v>245.0</v>
      </c>
      <c r="L11" s="231">
        <v>12.25</v>
      </c>
      <c r="P11" s="230" t="s">
        <v>117</v>
      </c>
      <c r="Q11" s="230">
        <v>24.0</v>
      </c>
      <c r="R11" s="231">
        <v>60.0</v>
      </c>
      <c r="S11" s="230">
        <v>24.0</v>
      </c>
      <c r="T11" s="231">
        <v>60.0</v>
      </c>
      <c r="U11" s="230">
        <v>33.0</v>
      </c>
      <c r="V11" s="231">
        <v>82.5</v>
      </c>
      <c r="W11" s="230">
        <v>81.0</v>
      </c>
      <c r="X11" s="231">
        <v>202.5</v>
      </c>
    </row>
    <row r="12" spans="8:8">
      <c r="A12" s="230">
        <v>9.0</v>
      </c>
      <c r="B12" s="230" t="s">
        <v>13</v>
      </c>
      <c r="C12" s="230">
        <v>8.0</v>
      </c>
      <c r="D12" s="230">
        <v>29.0</v>
      </c>
      <c r="E12" s="231">
        <v>72.5</v>
      </c>
      <c r="F12" s="230">
        <v>29.0</v>
      </c>
      <c r="G12" s="231">
        <v>72.5</v>
      </c>
      <c r="H12" s="230">
        <v>39.0</v>
      </c>
      <c r="I12" s="231">
        <v>97.5</v>
      </c>
      <c r="J12" s="230">
        <v>97.0</v>
      </c>
      <c r="K12" s="231">
        <v>242.5</v>
      </c>
      <c r="L12" s="231">
        <v>12.125</v>
      </c>
      <c r="P12" s="230" t="s">
        <v>138</v>
      </c>
      <c r="Q12" s="230">
        <v>130.0</v>
      </c>
      <c r="R12" s="231">
        <v>325.0</v>
      </c>
      <c r="S12" s="230">
        <v>130.0</v>
      </c>
      <c r="T12" s="231">
        <v>325.0</v>
      </c>
      <c r="U12" s="230">
        <v>174.0</v>
      </c>
      <c r="V12" s="231">
        <v>435.0</v>
      </c>
      <c r="W12" s="230">
        <v>434.0</v>
      </c>
      <c r="X12" s="231">
        <v>1085.0</v>
      </c>
    </row>
    <row r="13" spans="8:8">
      <c r="A13" s="230">
        <v>10.0</v>
      </c>
      <c r="B13" s="230" t="s">
        <v>48</v>
      </c>
      <c r="C13" s="230">
        <v>9.0</v>
      </c>
      <c r="D13" s="230">
        <v>33.0</v>
      </c>
      <c r="E13" s="231">
        <v>82.5</v>
      </c>
      <c r="F13" s="230">
        <v>33.0</v>
      </c>
      <c r="G13" s="231">
        <v>82.5</v>
      </c>
      <c r="H13" s="230">
        <v>44.0</v>
      </c>
      <c r="I13" s="231">
        <v>110.0</v>
      </c>
      <c r="J13" s="230">
        <v>110.0</v>
      </c>
      <c r="K13" s="231">
        <v>275.0</v>
      </c>
      <c r="L13" s="231">
        <v>12.222222222222221</v>
      </c>
      <c r="P13" s="230" t="s">
        <v>139</v>
      </c>
      <c r="Q13" s="230">
        <v>80.0</v>
      </c>
      <c r="R13" s="231">
        <v>200.0</v>
      </c>
      <c r="S13" s="230">
        <v>80.0</v>
      </c>
      <c r="T13" s="231">
        <v>200.0</v>
      </c>
      <c r="U13" s="230">
        <v>108.0</v>
      </c>
      <c r="V13" s="231">
        <v>270.0</v>
      </c>
      <c r="W13" s="230">
        <v>268.0</v>
      </c>
      <c r="X13" s="231">
        <v>670.0</v>
      </c>
    </row>
    <row r="14" spans="8:8">
      <c r="A14" s="230">
        <v>11.0</v>
      </c>
      <c r="B14" s="230" t="s">
        <v>74</v>
      </c>
      <c r="C14" s="230">
        <v>2.0</v>
      </c>
      <c r="D14" s="230">
        <v>7.0</v>
      </c>
      <c r="E14" s="231">
        <v>17.5</v>
      </c>
      <c r="F14" s="230">
        <v>7.0</v>
      </c>
      <c r="G14" s="231">
        <v>17.5</v>
      </c>
      <c r="H14" s="230">
        <v>10.0</v>
      </c>
      <c r="I14" s="231">
        <v>25.0</v>
      </c>
      <c r="J14" s="230">
        <v>24.0</v>
      </c>
      <c r="K14" s="231">
        <v>60.0</v>
      </c>
      <c r="L14" s="231">
        <v>12.0</v>
      </c>
      <c r="P14" s="230" t="s">
        <v>140</v>
      </c>
      <c r="Q14" s="230">
        <v>7.0</v>
      </c>
      <c r="R14" s="231">
        <v>17.5</v>
      </c>
      <c r="S14" s="230">
        <v>7.0</v>
      </c>
      <c r="T14" s="231">
        <v>17.5</v>
      </c>
      <c r="U14" s="230">
        <v>9.0</v>
      </c>
      <c r="V14" s="231">
        <v>22.5</v>
      </c>
      <c r="W14" s="230">
        <v>23.0</v>
      </c>
      <c r="X14" s="231">
        <v>57.5</v>
      </c>
    </row>
    <row r="15" spans="8:8">
      <c r="A15" s="230">
        <v>12.0</v>
      </c>
      <c r="B15" s="230" t="s">
        <v>126</v>
      </c>
      <c r="C15" s="230">
        <v>1.0</v>
      </c>
      <c r="D15" s="230">
        <v>4.0</v>
      </c>
      <c r="E15" s="231">
        <v>10.0</v>
      </c>
      <c r="F15" s="230">
        <v>4.0</v>
      </c>
      <c r="G15" s="231">
        <v>10.0</v>
      </c>
      <c r="H15" s="230">
        <v>5.0</v>
      </c>
      <c r="I15" s="231">
        <v>12.5</v>
      </c>
      <c r="J15" s="230">
        <v>13.0</v>
      </c>
      <c r="K15" s="231">
        <v>32.5</v>
      </c>
      <c r="L15" s="231">
        <v>13.0</v>
      </c>
      <c r="P15" s="230" t="s">
        <v>141</v>
      </c>
      <c r="Q15" s="230">
        <v>45.0</v>
      </c>
      <c r="R15" s="231">
        <v>112.5</v>
      </c>
      <c r="S15" s="230">
        <v>45.0</v>
      </c>
      <c r="T15" s="231">
        <v>112.5</v>
      </c>
      <c r="U15" s="230">
        <v>61.0</v>
      </c>
      <c r="V15" s="231">
        <v>152.5</v>
      </c>
      <c r="W15" s="230">
        <v>151.0</v>
      </c>
      <c r="X15" s="231">
        <v>377.5</v>
      </c>
    </row>
    <row r="16" spans="8:8">
      <c r="A16" s="230">
        <v>13.0</v>
      </c>
      <c r="B16" s="230" t="s">
        <v>75</v>
      </c>
      <c r="C16" s="230">
        <v>3.0</v>
      </c>
      <c r="D16" s="230">
        <v>11.0</v>
      </c>
      <c r="E16" s="231">
        <v>27.5</v>
      </c>
      <c r="F16" s="230">
        <v>11.0</v>
      </c>
      <c r="G16" s="231">
        <v>27.5</v>
      </c>
      <c r="H16" s="230">
        <v>15.0</v>
      </c>
      <c r="I16" s="231">
        <v>37.5</v>
      </c>
      <c r="J16" s="230">
        <v>37.0</v>
      </c>
      <c r="K16" s="231">
        <v>92.5</v>
      </c>
      <c r="L16" s="231">
        <v>12.333333333333334</v>
      </c>
      <c r="P16" s="230" t="s">
        <v>142</v>
      </c>
      <c r="Q16" s="230">
        <v>25.0</v>
      </c>
      <c r="R16" s="231">
        <v>62.5</v>
      </c>
      <c r="S16" s="230">
        <v>25.0</v>
      </c>
      <c r="T16" s="231">
        <v>62.5</v>
      </c>
      <c r="U16" s="230">
        <v>34.0</v>
      </c>
      <c r="V16" s="231">
        <v>85.0</v>
      </c>
      <c r="W16" s="230">
        <v>84.0</v>
      </c>
      <c r="X16" s="231">
        <v>210.0</v>
      </c>
    </row>
    <row r="17" spans="8:8">
      <c r="A17" s="230">
        <v>14.0</v>
      </c>
      <c r="B17" s="230" t="s">
        <v>33</v>
      </c>
      <c r="C17" s="230">
        <v>3.0</v>
      </c>
      <c r="D17" s="230">
        <v>11.0</v>
      </c>
      <c r="E17" s="231">
        <v>27.5</v>
      </c>
      <c r="F17" s="230">
        <v>11.0</v>
      </c>
      <c r="G17" s="231">
        <v>27.5</v>
      </c>
      <c r="H17" s="230">
        <v>15.0</v>
      </c>
      <c r="I17" s="231">
        <v>37.5</v>
      </c>
      <c r="J17" s="230">
        <v>37.0</v>
      </c>
      <c r="K17" s="231">
        <v>92.5</v>
      </c>
      <c r="L17" s="231">
        <v>12.333333333333334</v>
      </c>
      <c r="P17" s="230" t="s">
        <v>143</v>
      </c>
      <c r="Q17" s="230">
        <v>6.0</v>
      </c>
      <c r="R17" s="231">
        <v>15.0</v>
      </c>
      <c r="S17" s="230">
        <v>6.0</v>
      </c>
      <c r="T17" s="231">
        <v>15.0</v>
      </c>
      <c r="U17" s="230">
        <v>8.0</v>
      </c>
      <c r="V17" s="231">
        <v>20.0</v>
      </c>
      <c r="W17" s="230">
        <v>20.0</v>
      </c>
      <c r="X17" s="231">
        <v>50.0</v>
      </c>
    </row>
    <row r="18" spans="8:8">
      <c r="A18" s="230">
        <v>15.0</v>
      </c>
      <c r="B18" s="230" t="s">
        <v>50</v>
      </c>
      <c r="C18" s="230">
        <v>5.0</v>
      </c>
      <c r="D18" s="230">
        <v>18.0</v>
      </c>
      <c r="E18" s="231">
        <v>45.0</v>
      </c>
      <c r="F18" s="230">
        <v>18.0</v>
      </c>
      <c r="G18" s="231">
        <v>45.0</v>
      </c>
      <c r="H18" s="230">
        <v>24.0</v>
      </c>
      <c r="I18" s="231">
        <v>60.0</v>
      </c>
      <c r="J18" s="230">
        <v>60.0</v>
      </c>
      <c r="K18" s="231">
        <v>150.0</v>
      </c>
      <c r="L18" s="231">
        <v>12.0</v>
      </c>
      <c r="P18" s="230" t="s">
        <v>144</v>
      </c>
      <c r="Q18" s="230">
        <v>33.0</v>
      </c>
      <c r="R18" s="231">
        <v>82.5</v>
      </c>
      <c r="S18" s="230">
        <v>33.0</v>
      </c>
      <c r="T18" s="231">
        <v>82.5</v>
      </c>
      <c r="U18" s="230">
        <v>44.0</v>
      </c>
      <c r="V18" s="231">
        <v>110.0</v>
      </c>
      <c r="W18" s="230">
        <v>110.0</v>
      </c>
      <c r="X18" s="231">
        <v>275.0</v>
      </c>
    </row>
    <row r="19" spans="8:8">
      <c r="A19" s="230">
        <v>16.0</v>
      </c>
      <c r="B19" s="230" t="s">
        <v>52</v>
      </c>
      <c r="C19" s="230">
        <v>5.0</v>
      </c>
      <c r="D19" s="230">
        <v>18.0</v>
      </c>
      <c r="E19" s="231">
        <v>45.0</v>
      </c>
      <c r="F19" s="230">
        <v>18.0</v>
      </c>
      <c r="G19" s="231">
        <v>45.0</v>
      </c>
      <c r="H19" s="230">
        <v>24.0</v>
      </c>
      <c r="I19" s="231">
        <v>60.0</v>
      </c>
      <c r="J19" s="230">
        <v>60.0</v>
      </c>
      <c r="K19" s="231">
        <v>150.0</v>
      </c>
      <c r="L19" s="231">
        <v>12.0</v>
      </c>
      <c r="P19" s="230" t="s">
        <v>145</v>
      </c>
      <c r="Q19" s="230">
        <v>4.0</v>
      </c>
      <c r="R19" s="231">
        <v>10.0</v>
      </c>
      <c r="S19" s="230">
        <v>4.0</v>
      </c>
      <c r="T19" s="231">
        <v>10.0</v>
      </c>
      <c r="U19" s="230">
        <v>4.0</v>
      </c>
      <c r="V19" s="231">
        <v>10.0</v>
      </c>
      <c r="W19" s="230">
        <v>12.0</v>
      </c>
      <c r="X19" s="231">
        <v>30.0</v>
      </c>
    </row>
    <row r="20" spans="8:8">
      <c r="A20" s="230">
        <v>17.0</v>
      </c>
      <c r="B20" s="230" t="s">
        <v>37</v>
      </c>
      <c r="C20" s="230">
        <v>45.0</v>
      </c>
      <c r="D20" s="230">
        <v>164.0</v>
      </c>
      <c r="E20" s="231">
        <v>410.0</v>
      </c>
      <c r="F20" s="230">
        <v>160.0</v>
      </c>
      <c r="G20" s="231">
        <v>400.0</v>
      </c>
      <c r="H20" s="230">
        <v>218.0</v>
      </c>
      <c r="I20" s="231">
        <v>545.0</v>
      </c>
      <c r="J20" s="230">
        <v>542.0</v>
      </c>
      <c r="K20" s="231">
        <v>1355.0</v>
      </c>
      <c r="L20" s="231">
        <v>12.044444444444444</v>
      </c>
      <c r="P20" s="227" t="s">
        <v>95</v>
      </c>
      <c r="Q20" s="227">
        <v>619.0</v>
      </c>
      <c r="R20" s="228">
        <v>1547.5</v>
      </c>
      <c r="S20" s="227">
        <v>619.0</v>
      </c>
      <c r="T20" s="228">
        <v>1547.5</v>
      </c>
      <c r="U20" s="227">
        <v>825.0</v>
      </c>
      <c r="V20" s="228">
        <v>2062.5</v>
      </c>
      <c r="W20" s="227">
        <v>2063.0</v>
      </c>
      <c r="X20" s="228">
        <v>5157.5</v>
      </c>
    </row>
    <row r="21" spans="8:8">
      <c r="A21" s="230">
        <v>18.0</v>
      </c>
      <c r="B21" s="230" t="s">
        <v>32</v>
      </c>
      <c r="C21" s="230">
        <v>18.0</v>
      </c>
      <c r="D21" s="230">
        <v>66.0</v>
      </c>
      <c r="E21" s="231">
        <v>165.0</v>
      </c>
      <c r="F21" s="230">
        <v>66.0</v>
      </c>
      <c r="G21" s="231">
        <v>165.0</v>
      </c>
      <c r="H21" s="230">
        <v>87.0</v>
      </c>
      <c r="I21" s="231">
        <v>217.5</v>
      </c>
      <c r="J21" s="230">
        <v>219.0</v>
      </c>
      <c r="K21" s="231">
        <v>547.5</v>
      </c>
      <c r="L21" s="231">
        <v>12.166666666666666</v>
      </c>
    </row>
    <row r="22" spans="8:8">
      <c r="A22" s="230">
        <v>19.0</v>
      </c>
      <c r="B22" s="230" t="s">
        <v>25</v>
      </c>
      <c r="C22" s="230">
        <v>13.0</v>
      </c>
      <c r="D22" s="230">
        <v>47.0</v>
      </c>
      <c r="E22" s="231">
        <v>117.5</v>
      </c>
      <c r="F22" s="230">
        <v>47.0</v>
      </c>
      <c r="G22" s="231">
        <v>117.5</v>
      </c>
      <c r="H22" s="230">
        <v>64.0</v>
      </c>
      <c r="I22" s="231">
        <v>160.0</v>
      </c>
      <c r="J22" s="230">
        <v>158.0</v>
      </c>
      <c r="K22" s="231">
        <v>395.0</v>
      </c>
      <c r="L22" s="231">
        <v>12.153846153846153</v>
      </c>
    </row>
    <row r="23" spans="8:8">
      <c r="A23" s="230">
        <v>20.0</v>
      </c>
      <c r="B23" s="230" t="s">
        <v>82</v>
      </c>
      <c r="C23" s="230">
        <v>1.0</v>
      </c>
      <c r="D23" s="230">
        <v>4.0</v>
      </c>
      <c r="E23" s="231">
        <v>10.0</v>
      </c>
      <c r="F23" s="230">
        <v>4.0</v>
      </c>
      <c r="G23" s="231">
        <v>10.0</v>
      </c>
      <c r="H23" s="230">
        <v>5.0</v>
      </c>
      <c r="I23" s="231">
        <v>12.5</v>
      </c>
      <c r="J23" s="230">
        <v>13.0</v>
      </c>
      <c r="K23" s="231">
        <v>32.5</v>
      </c>
      <c r="L23" s="231">
        <v>13.0</v>
      </c>
    </row>
    <row r="24" spans="8:8">
      <c r="A24" s="230">
        <v>21.0</v>
      </c>
      <c r="B24" s="230" t="s">
        <v>93</v>
      </c>
      <c r="C24" s="230">
        <v>1.0</v>
      </c>
      <c r="D24" s="230">
        <v>4.0</v>
      </c>
      <c r="E24" s="231">
        <v>10.0</v>
      </c>
      <c r="F24" s="230">
        <v>4.0</v>
      </c>
      <c r="G24" s="231">
        <v>10.0</v>
      </c>
      <c r="H24" s="230">
        <v>5.0</v>
      </c>
      <c r="I24" s="231">
        <v>12.5</v>
      </c>
      <c r="J24" s="230">
        <v>13.0</v>
      </c>
      <c r="K24" s="231">
        <v>32.5</v>
      </c>
      <c r="L24" s="231">
        <v>13.0</v>
      </c>
    </row>
    <row r="25" spans="8:8">
      <c r="A25" s="230">
        <v>22.0</v>
      </c>
      <c r="B25" s="230" t="s">
        <v>94</v>
      </c>
      <c r="C25" s="230">
        <v>1.0</v>
      </c>
      <c r="D25" s="230">
        <v>4.0</v>
      </c>
      <c r="E25" s="231">
        <v>10.0</v>
      </c>
      <c r="F25" s="230">
        <v>4.0</v>
      </c>
      <c r="G25" s="231">
        <v>10.0</v>
      </c>
      <c r="H25" s="230">
        <v>5.0</v>
      </c>
      <c r="I25" s="231">
        <v>12.5</v>
      </c>
      <c r="J25" s="230">
        <v>13.0</v>
      </c>
      <c r="K25" s="231">
        <v>32.5</v>
      </c>
      <c r="L25" s="231">
        <v>13.0</v>
      </c>
    </row>
    <row r="26" spans="8:8">
      <c r="A26" s="230">
        <v>23.0</v>
      </c>
      <c r="B26" s="230" t="s">
        <v>167</v>
      </c>
      <c r="C26" s="230">
        <v>3.0</v>
      </c>
      <c r="D26" s="230">
        <v>11.0</v>
      </c>
      <c r="E26" s="231">
        <v>27.5</v>
      </c>
      <c r="F26" s="230">
        <v>11.0</v>
      </c>
      <c r="G26" s="231">
        <v>27.5</v>
      </c>
      <c r="H26" s="230">
        <v>14.0</v>
      </c>
      <c r="I26" s="231">
        <v>35.0</v>
      </c>
      <c r="J26" s="230">
        <v>36.0</v>
      </c>
      <c r="K26" s="231">
        <v>90.0</v>
      </c>
      <c r="L26" s="231">
        <v>12.0</v>
      </c>
    </row>
    <row r="27" spans="8:8" s="214" ht="15.0" customFormat="1">
      <c r="A27" s="227"/>
      <c r="B27" s="227" t="s">
        <v>95</v>
      </c>
      <c r="C27" s="227">
        <v>170.0</v>
      </c>
      <c r="D27" s="227">
        <v>619.0</v>
      </c>
      <c r="E27" s="228">
        <v>1547.5</v>
      </c>
      <c r="F27" s="227">
        <v>619.0</v>
      </c>
      <c r="G27" s="228">
        <v>1547.5</v>
      </c>
      <c r="H27" s="227">
        <v>825.0</v>
      </c>
      <c r="I27" s="228">
        <v>2062.5</v>
      </c>
      <c r="J27" s="227">
        <v>2063.0</v>
      </c>
      <c r="K27" s="228">
        <v>5157.5</v>
      </c>
      <c r="L27" s="228">
        <v>12.135294117647058</v>
      </c>
      <c r="R27" s="218"/>
      <c r="T27" s="218"/>
      <c r="V27" s="218"/>
      <c r="X27" s="218"/>
    </row>
    <row r="29" spans="8:8">
      <c r="B29" s="225" t="s">
        <v>131</v>
      </c>
      <c r="C29" s="225"/>
      <c r="D29" s="225" t="s">
        <v>98</v>
      </c>
      <c r="E29" s="225"/>
      <c r="F29" s="225" t="s">
        <v>99</v>
      </c>
      <c r="G29" s="225"/>
      <c r="H29" s="225" t="s">
        <v>100</v>
      </c>
      <c r="I29" s="225"/>
      <c r="J29" s="225" t="s">
        <v>198</v>
      </c>
      <c r="K29" s="225"/>
    </row>
    <row r="30" spans="8:8">
      <c r="B30" s="225"/>
      <c r="C30" s="225"/>
      <c r="D30" s="227" t="s">
        <v>147</v>
      </c>
      <c r="E30" s="228" t="s">
        <v>148</v>
      </c>
      <c r="F30" s="227" t="s">
        <v>147</v>
      </c>
      <c r="G30" s="228" t="s">
        <v>148</v>
      </c>
      <c r="H30" s="227" t="s">
        <v>147</v>
      </c>
      <c r="I30" s="228" t="s">
        <v>148</v>
      </c>
      <c r="J30" s="227" t="s">
        <v>147</v>
      </c>
      <c r="K30" s="228" t="s">
        <v>148</v>
      </c>
    </row>
    <row r="31" spans="8:8">
      <c r="B31" s="232" t="s">
        <v>132</v>
      </c>
      <c r="C31" s="232"/>
      <c r="D31" s="230">
        <v>62.0</v>
      </c>
      <c r="E31" s="231">
        <v>155.0</v>
      </c>
      <c r="F31" s="230">
        <v>62.0</v>
      </c>
      <c r="G31" s="231">
        <v>155.0</v>
      </c>
      <c r="H31" s="230">
        <v>82.0</v>
      </c>
      <c r="I31" s="231">
        <v>205.0</v>
      </c>
      <c r="J31" s="230">
        <v>206.0</v>
      </c>
      <c r="K31" s="231">
        <v>515.0</v>
      </c>
    </row>
    <row r="32" spans="8:8">
      <c r="B32" s="232" t="s">
        <v>133</v>
      </c>
      <c r="C32" s="232"/>
      <c r="D32" s="230">
        <v>17.0</v>
      </c>
      <c r="E32" s="231">
        <v>42.5</v>
      </c>
      <c r="F32" s="230">
        <v>17.0</v>
      </c>
      <c r="G32" s="231">
        <v>42.5</v>
      </c>
      <c r="H32" s="230">
        <v>24.0</v>
      </c>
      <c r="I32" s="231">
        <v>60.0</v>
      </c>
      <c r="J32" s="230">
        <v>58.0</v>
      </c>
      <c r="K32" s="231">
        <v>145.0</v>
      </c>
    </row>
    <row r="33" spans="8:8">
      <c r="B33" s="232" t="s">
        <v>134</v>
      </c>
      <c r="C33" s="232"/>
      <c r="D33" s="230">
        <v>38.0</v>
      </c>
      <c r="E33" s="231">
        <v>95.0</v>
      </c>
      <c r="F33" s="230">
        <v>38.0</v>
      </c>
      <c r="G33" s="231">
        <v>95.0</v>
      </c>
      <c r="H33" s="230">
        <v>50.0</v>
      </c>
      <c r="I33" s="231">
        <v>125.0</v>
      </c>
      <c r="J33" s="230">
        <v>126.0</v>
      </c>
      <c r="K33" s="231">
        <v>315.0</v>
      </c>
    </row>
    <row r="34" spans="8:8">
      <c r="B34" s="232" t="s">
        <v>135</v>
      </c>
      <c r="C34" s="232"/>
      <c r="D34" s="230">
        <v>12.0</v>
      </c>
      <c r="E34" s="231">
        <v>30.0</v>
      </c>
      <c r="F34" s="230">
        <v>12.0</v>
      </c>
      <c r="G34" s="231">
        <v>30.0</v>
      </c>
      <c r="H34" s="230">
        <v>15.0</v>
      </c>
      <c r="I34" s="231">
        <v>37.5</v>
      </c>
      <c r="J34" s="230">
        <v>39.0</v>
      </c>
      <c r="K34" s="231">
        <v>97.5</v>
      </c>
    </row>
    <row r="35" spans="8:8">
      <c r="B35" s="232" t="s">
        <v>136</v>
      </c>
      <c r="C35" s="232"/>
      <c r="D35" s="230">
        <v>60.0</v>
      </c>
      <c r="E35" s="231">
        <v>150.0</v>
      </c>
      <c r="F35" s="230">
        <v>60.0</v>
      </c>
      <c r="G35" s="231">
        <v>150.0</v>
      </c>
      <c r="H35" s="230">
        <v>79.0</v>
      </c>
      <c r="I35" s="231">
        <v>197.5</v>
      </c>
      <c r="J35" s="230">
        <v>199.0</v>
      </c>
      <c r="K35" s="231">
        <v>497.5</v>
      </c>
    </row>
    <row r="36" spans="8:8">
      <c r="B36" s="232" t="s">
        <v>137</v>
      </c>
      <c r="C36" s="232"/>
      <c r="D36" s="230">
        <v>5.0</v>
      </c>
      <c r="E36" s="231">
        <v>12.5</v>
      </c>
      <c r="F36" s="230">
        <v>5.0</v>
      </c>
      <c r="G36" s="231">
        <v>12.5</v>
      </c>
      <c r="H36" s="230">
        <v>7.0</v>
      </c>
      <c r="I36" s="231">
        <v>17.5</v>
      </c>
      <c r="J36" s="230">
        <v>17.0</v>
      </c>
      <c r="K36" s="231">
        <v>42.5</v>
      </c>
    </row>
    <row r="37" spans="8:8">
      <c r="B37" s="232" t="s">
        <v>116</v>
      </c>
      <c r="C37" s="232"/>
      <c r="D37" s="230">
        <v>71.0</v>
      </c>
      <c r="E37" s="231">
        <v>177.5</v>
      </c>
      <c r="F37" s="230">
        <v>71.0</v>
      </c>
      <c r="G37" s="231">
        <v>177.5</v>
      </c>
      <c r="H37" s="230">
        <v>93.0</v>
      </c>
      <c r="I37" s="231">
        <v>232.5</v>
      </c>
      <c r="J37" s="230">
        <v>235.0</v>
      </c>
      <c r="K37" s="231">
        <v>587.5</v>
      </c>
    </row>
    <row r="38" spans="8:8">
      <c r="B38" s="232" t="s">
        <v>117</v>
      </c>
      <c r="C38" s="232"/>
      <c r="D38" s="230">
        <v>24.0</v>
      </c>
      <c r="E38" s="231">
        <v>60.0</v>
      </c>
      <c r="F38" s="230">
        <v>24.0</v>
      </c>
      <c r="G38" s="231">
        <v>60.0</v>
      </c>
      <c r="H38" s="230">
        <v>33.0</v>
      </c>
      <c r="I38" s="231">
        <v>82.5</v>
      </c>
      <c r="J38" s="230">
        <v>81.0</v>
      </c>
      <c r="K38" s="231">
        <v>202.5</v>
      </c>
    </row>
    <row r="39" spans="8:8">
      <c r="B39" s="232" t="s">
        <v>138</v>
      </c>
      <c r="C39" s="232"/>
      <c r="D39" s="230">
        <v>130.0</v>
      </c>
      <c r="E39" s="231">
        <v>325.0</v>
      </c>
      <c r="F39" s="230">
        <v>130.0</v>
      </c>
      <c r="G39" s="231">
        <v>325.0</v>
      </c>
      <c r="H39" s="230">
        <v>174.0</v>
      </c>
      <c r="I39" s="231">
        <v>435.0</v>
      </c>
      <c r="J39" s="230">
        <v>434.0</v>
      </c>
      <c r="K39" s="231">
        <v>1085.0</v>
      </c>
    </row>
    <row r="40" spans="8:8">
      <c r="B40" s="232" t="s">
        <v>139</v>
      </c>
      <c r="C40" s="232"/>
      <c r="D40" s="230">
        <v>80.0</v>
      </c>
      <c r="E40" s="231">
        <v>200.0</v>
      </c>
      <c r="F40" s="230">
        <v>80.0</v>
      </c>
      <c r="G40" s="231">
        <v>200.0</v>
      </c>
      <c r="H40" s="230">
        <v>108.0</v>
      </c>
      <c r="I40" s="231">
        <v>270.0</v>
      </c>
      <c r="J40" s="230">
        <v>268.0</v>
      </c>
      <c r="K40" s="231">
        <v>670.0</v>
      </c>
    </row>
    <row r="41" spans="8:8">
      <c r="B41" s="232" t="s">
        <v>140</v>
      </c>
      <c r="C41" s="232"/>
      <c r="D41" s="230">
        <v>7.0</v>
      </c>
      <c r="E41" s="231">
        <v>17.5</v>
      </c>
      <c r="F41" s="230">
        <v>7.0</v>
      </c>
      <c r="G41" s="231">
        <v>17.5</v>
      </c>
      <c r="H41" s="230">
        <v>9.0</v>
      </c>
      <c r="I41" s="231">
        <v>22.5</v>
      </c>
      <c r="J41" s="230">
        <v>23.0</v>
      </c>
      <c r="K41" s="231">
        <v>57.5</v>
      </c>
    </row>
    <row r="42" spans="8:8">
      <c r="B42" s="232" t="s">
        <v>141</v>
      </c>
      <c r="C42" s="232"/>
      <c r="D42" s="230">
        <v>45.0</v>
      </c>
      <c r="E42" s="231">
        <v>112.5</v>
      </c>
      <c r="F42" s="230">
        <v>45.0</v>
      </c>
      <c r="G42" s="231">
        <v>112.5</v>
      </c>
      <c r="H42" s="230">
        <v>61.0</v>
      </c>
      <c r="I42" s="231">
        <v>152.5</v>
      </c>
      <c r="J42" s="230">
        <v>151.0</v>
      </c>
      <c r="K42" s="231">
        <v>377.5</v>
      </c>
    </row>
    <row r="43" spans="8:8">
      <c r="B43" s="232" t="s">
        <v>142</v>
      </c>
      <c r="C43" s="232"/>
      <c r="D43" s="230">
        <v>25.0</v>
      </c>
      <c r="E43" s="231">
        <v>62.5</v>
      </c>
      <c r="F43" s="230">
        <v>25.0</v>
      </c>
      <c r="G43" s="231">
        <v>62.5</v>
      </c>
      <c r="H43" s="230">
        <v>34.0</v>
      </c>
      <c r="I43" s="231">
        <v>85.0</v>
      </c>
      <c r="J43" s="230">
        <v>84.0</v>
      </c>
      <c r="K43" s="231">
        <v>210.0</v>
      </c>
    </row>
    <row r="44" spans="8:8">
      <c r="B44" s="232" t="s">
        <v>143</v>
      </c>
      <c r="C44" s="232"/>
      <c r="D44" s="230">
        <v>6.0</v>
      </c>
      <c r="E44" s="231">
        <v>15.0</v>
      </c>
      <c r="F44" s="230">
        <v>6.0</v>
      </c>
      <c r="G44" s="231">
        <v>15.0</v>
      </c>
      <c r="H44" s="230">
        <v>8.0</v>
      </c>
      <c r="I44" s="231">
        <v>20.0</v>
      </c>
      <c r="J44" s="230">
        <v>20.0</v>
      </c>
      <c r="K44" s="231">
        <v>50.0</v>
      </c>
    </row>
    <row r="45" spans="8:8">
      <c r="B45" s="232" t="s">
        <v>144</v>
      </c>
      <c r="C45" s="232"/>
      <c r="D45" s="230">
        <v>33.0</v>
      </c>
      <c r="E45" s="231">
        <v>82.5</v>
      </c>
      <c r="F45" s="230">
        <v>33.0</v>
      </c>
      <c r="G45" s="231">
        <v>82.5</v>
      </c>
      <c r="H45" s="230">
        <v>44.0</v>
      </c>
      <c r="I45" s="231">
        <v>110.0</v>
      </c>
      <c r="J45" s="230">
        <v>110.0</v>
      </c>
      <c r="K45" s="231">
        <v>275.0</v>
      </c>
    </row>
    <row r="46" spans="8:8">
      <c r="B46" s="232" t="s">
        <v>145</v>
      </c>
      <c r="C46" s="232"/>
      <c r="D46" s="230">
        <v>4.0</v>
      </c>
      <c r="E46" s="231">
        <v>10.0</v>
      </c>
      <c r="F46" s="230">
        <v>4.0</v>
      </c>
      <c r="G46" s="231">
        <v>10.0</v>
      </c>
      <c r="H46" s="230">
        <v>4.0</v>
      </c>
      <c r="I46" s="231">
        <v>10.0</v>
      </c>
      <c r="J46" s="230">
        <v>12.0</v>
      </c>
      <c r="K46" s="231">
        <v>30.0</v>
      </c>
    </row>
    <row r="47" spans="8:8">
      <c r="B47" s="233" t="s">
        <v>95</v>
      </c>
      <c r="C47" s="233"/>
      <c r="D47" s="227">
        <v>619.0</v>
      </c>
      <c r="E47" s="228">
        <v>1547.5</v>
      </c>
      <c r="F47" s="227">
        <v>619.0</v>
      </c>
      <c r="G47" s="228">
        <v>1547.5</v>
      </c>
      <c r="H47" s="227">
        <v>825.0</v>
      </c>
      <c r="I47" s="228">
        <v>2062.5</v>
      </c>
      <c r="J47" s="227">
        <v>2063.0</v>
      </c>
      <c r="K47" s="228">
        <v>5157.5</v>
      </c>
    </row>
  </sheetData>
  <mergeCells count="35">
    <mergeCell ref="A1:L1"/>
    <mergeCell ref="Q2:R2"/>
    <mergeCell ref="S2:T2"/>
    <mergeCell ref="U2:V2"/>
    <mergeCell ref="W2:X2"/>
    <mergeCell ref="A2:A3"/>
    <mergeCell ref="B45:C45"/>
    <mergeCell ref="F29:G29"/>
    <mergeCell ref="D2:E2"/>
    <mergeCell ref="B47:C47"/>
    <mergeCell ref="B46:C46"/>
    <mergeCell ref="B33:C33"/>
    <mergeCell ref="J2:K2"/>
    <mergeCell ref="B44:C44"/>
    <mergeCell ref="H2:I2"/>
    <mergeCell ref="B43:C43"/>
    <mergeCell ref="F2:G2"/>
    <mergeCell ref="B42:C42"/>
    <mergeCell ref="D29:E29"/>
    <mergeCell ref="B41:C41"/>
    <mergeCell ref="B34:C34"/>
    <mergeCell ref="H29:I29"/>
    <mergeCell ref="J29:K29"/>
    <mergeCell ref="B40:C40"/>
    <mergeCell ref="B2:B3"/>
    <mergeCell ref="B29:C30"/>
    <mergeCell ref="B39:C39"/>
    <mergeCell ref="L2:L3"/>
    <mergeCell ref="C2:C3"/>
    <mergeCell ref="B38:C38"/>
    <mergeCell ref="B31:C31"/>
    <mergeCell ref="B32:C32"/>
    <mergeCell ref="B35:C35"/>
    <mergeCell ref="B37:C37"/>
    <mergeCell ref="B36:C36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L262"/>
  <sheetViews>
    <sheetView tabSelected="1" workbookViewId="0">
      <selection activeCell="N7" sqref="N7"/>
    </sheetView>
  </sheetViews>
  <sheetFormatPr defaultRowHeight="15.0" defaultColWidth="10"/>
  <cols>
    <col min="1" max="1" customWidth="1" width="10.140625" style="234"/>
    <col min="2" max="2" customWidth="0" width="9.140625" style="234"/>
    <col min="3" max="3" customWidth="1" width="11.140625" style="234"/>
    <col min="4" max="4" customWidth="1" width="5.0" style="234"/>
    <col min="5" max="5" customWidth="1" width="7.4257812" style="234"/>
    <col min="6" max="6" customWidth="1" width="5.0" style="234"/>
    <col min="7" max="7" customWidth="1" width="6.5703125" style="234"/>
    <col min="8" max="8" customWidth="1" width="4.5703125" style="234"/>
    <col min="9" max="9" customWidth="1" width="7.4257812" style="234"/>
    <col min="10" max="10" customWidth="1" width="5.2851562" style="234"/>
    <col min="11" max="11" customWidth="1" width="6.5703125" style="234"/>
    <col min="12" max="16384" customWidth="0" width="9.140625" style="234"/>
  </cols>
  <sheetData>
    <row r="1" spans="8:8">
      <c r="A1" s="235" t="s">
        <v>209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8:8">
      <c r="A2" s="236" t="s">
        <v>151</v>
      </c>
      <c r="B2" s="143" t="s">
        <v>152</v>
      </c>
      <c r="C2" s="143" t="s">
        <v>3</v>
      </c>
      <c r="D2" s="143" t="s">
        <v>98</v>
      </c>
      <c r="E2" s="143"/>
      <c r="F2" s="143" t="s">
        <v>99</v>
      </c>
      <c r="G2" s="143"/>
      <c r="H2" s="143" t="s">
        <v>100</v>
      </c>
      <c r="I2" s="143"/>
      <c r="J2" s="143" t="s">
        <v>4</v>
      </c>
      <c r="K2" s="143"/>
    </row>
    <row r="3" spans="8:8">
      <c r="A3" s="236"/>
      <c r="B3" s="143"/>
      <c r="C3" s="143"/>
      <c r="D3" s="138" t="s">
        <v>147</v>
      </c>
      <c r="E3" s="146" t="s">
        <v>148</v>
      </c>
      <c r="F3" s="138" t="s">
        <v>147</v>
      </c>
      <c r="G3" s="146" t="s">
        <v>148</v>
      </c>
      <c r="H3" s="138" t="s">
        <v>147</v>
      </c>
      <c r="I3" s="146" t="s">
        <v>148</v>
      </c>
      <c r="J3" s="151" t="s">
        <v>147</v>
      </c>
      <c r="K3" s="146" t="s">
        <v>148</v>
      </c>
    </row>
    <row r="4" spans="8:8">
      <c r="A4" s="237" t="s">
        <v>30</v>
      </c>
      <c r="B4" s="150" t="s">
        <v>6</v>
      </c>
      <c r="C4" s="151" t="s">
        <v>166</v>
      </c>
      <c r="D4" s="138">
        <v>5.0</v>
      </c>
      <c r="E4" s="152">
        <f>D4*2.5</f>
        <v>12.5</v>
      </c>
      <c r="F4" s="138">
        <v>5.0</v>
      </c>
      <c r="G4" s="152">
        <f t="shared" si="0" ref="G4:G15">F4*2.5</f>
        <v>12.5</v>
      </c>
      <c r="H4" s="151">
        <v>8.0</v>
      </c>
      <c r="I4" s="152">
        <f t="shared" si="1" ref="I4:I15">H4*2.5</f>
        <v>20.0</v>
      </c>
      <c r="J4" s="238">
        <f>D4+F4+H4</f>
        <v>18.0</v>
      </c>
      <c r="K4" s="238">
        <f>E4+G4+I4</f>
        <v>45.0</v>
      </c>
    </row>
    <row r="5" spans="8:8">
      <c r="A5" s="237"/>
      <c r="B5" s="150"/>
      <c r="C5" s="151" t="s">
        <v>30</v>
      </c>
      <c r="D5" s="151">
        <v>5.0</v>
      </c>
      <c r="E5" s="152">
        <f t="shared" si="2" ref="E5:E15">D5*2.5</f>
        <v>12.5</v>
      </c>
      <c r="F5" s="151">
        <v>5.0</v>
      </c>
      <c r="G5" s="152">
        <f t="shared" si="0"/>
        <v>12.5</v>
      </c>
      <c r="H5" s="151">
        <v>8.0</v>
      </c>
      <c r="I5" s="152">
        <f t="shared" si="1"/>
        <v>20.0</v>
      </c>
      <c r="J5" s="238">
        <f t="shared" si="3" ref="J5:K15">D5+F5+H5</f>
        <v>18.0</v>
      </c>
      <c r="K5" s="238">
        <f t="shared" si="3"/>
        <v>45.0</v>
      </c>
    </row>
    <row r="6" spans="8:8">
      <c r="A6" s="237"/>
      <c r="B6" s="157" t="s">
        <v>180</v>
      </c>
      <c r="C6" s="151" t="s">
        <v>30</v>
      </c>
      <c r="D6" s="151">
        <v>5.0</v>
      </c>
      <c r="E6" s="152">
        <f t="shared" si="2"/>
        <v>12.5</v>
      </c>
      <c r="F6" s="151">
        <v>5.0</v>
      </c>
      <c r="G6" s="152">
        <f t="shared" si="0"/>
        <v>12.5</v>
      </c>
      <c r="H6" s="151">
        <v>7.0</v>
      </c>
      <c r="I6" s="152">
        <f t="shared" si="1"/>
        <v>17.5</v>
      </c>
      <c r="J6" s="238">
        <f t="shared" si="3"/>
        <v>17.0</v>
      </c>
      <c r="K6" s="238">
        <f t="shared" si="3"/>
        <v>42.5</v>
      </c>
    </row>
    <row r="7" spans="8:8">
      <c r="A7" s="237"/>
      <c r="B7" s="151" t="s">
        <v>112</v>
      </c>
      <c r="C7" s="151" t="s">
        <v>30</v>
      </c>
      <c r="D7" s="151">
        <v>5.0</v>
      </c>
      <c r="E7" s="152">
        <f t="shared" si="2"/>
        <v>12.5</v>
      </c>
      <c r="F7" s="151">
        <v>5.0</v>
      </c>
      <c r="G7" s="152">
        <f t="shared" si="0"/>
        <v>12.5</v>
      </c>
      <c r="H7" s="151">
        <v>7.0</v>
      </c>
      <c r="I7" s="152">
        <f t="shared" si="1"/>
        <v>17.5</v>
      </c>
      <c r="J7" s="238">
        <f t="shared" si="3"/>
        <v>17.0</v>
      </c>
      <c r="K7" s="238">
        <f t="shared" si="3"/>
        <v>42.5</v>
      </c>
    </row>
    <row r="8" spans="8:8">
      <c r="A8" s="237"/>
      <c r="B8" s="151" t="s">
        <v>154</v>
      </c>
      <c r="C8" s="151" t="s">
        <v>30</v>
      </c>
      <c r="D8" s="151">
        <v>5.0</v>
      </c>
      <c r="E8" s="152">
        <f t="shared" si="2"/>
        <v>12.5</v>
      </c>
      <c r="F8" s="151">
        <v>5.0</v>
      </c>
      <c r="G8" s="152">
        <f t="shared" si="0"/>
        <v>12.5</v>
      </c>
      <c r="H8" s="151">
        <v>7.0</v>
      </c>
      <c r="I8" s="152">
        <f t="shared" si="1"/>
        <v>17.5</v>
      </c>
      <c r="J8" s="238">
        <f t="shared" si="3"/>
        <v>17.0</v>
      </c>
      <c r="K8" s="238">
        <f t="shared" si="3"/>
        <v>42.5</v>
      </c>
    </row>
    <row r="9" spans="8:8">
      <c r="A9" s="237"/>
      <c r="B9" s="151" t="s">
        <v>13</v>
      </c>
      <c r="C9" s="151" t="s">
        <v>30</v>
      </c>
      <c r="D9" s="151">
        <v>5.0</v>
      </c>
      <c r="E9" s="152">
        <f t="shared" si="2"/>
        <v>12.5</v>
      </c>
      <c r="F9" s="151">
        <v>5.0</v>
      </c>
      <c r="G9" s="152">
        <f t="shared" si="0"/>
        <v>12.5</v>
      </c>
      <c r="H9" s="151">
        <v>7.0</v>
      </c>
      <c r="I9" s="152">
        <f t="shared" si="1"/>
        <v>17.5</v>
      </c>
      <c r="J9" s="238">
        <f t="shared" si="3"/>
        <v>17.0</v>
      </c>
      <c r="K9" s="238">
        <f t="shared" si="3"/>
        <v>42.5</v>
      </c>
    </row>
    <row r="10" spans="8:8">
      <c r="A10" s="237"/>
      <c r="B10" s="151" t="s">
        <v>35</v>
      </c>
      <c r="C10" s="151" t="s">
        <v>30</v>
      </c>
      <c r="D10" s="151">
        <v>5.0</v>
      </c>
      <c r="E10" s="152">
        <f t="shared" si="2"/>
        <v>12.5</v>
      </c>
      <c r="F10" s="151">
        <v>5.0</v>
      </c>
      <c r="G10" s="152">
        <f t="shared" si="0"/>
        <v>12.5</v>
      </c>
      <c r="H10" s="151">
        <v>7.0</v>
      </c>
      <c r="I10" s="152">
        <f t="shared" si="1"/>
        <v>17.5</v>
      </c>
      <c r="J10" s="238">
        <f t="shared" si="3"/>
        <v>17.0</v>
      </c>
      <c r="K10" s="238">
        <f t="shared" si="3"/>
        <v>42.5</v>
      </c>
    </row>
    <row r="11" spans="8:8">
      <c r="A11" s="237"/>
      <c r="B11" s="151" t="s">
        <v>107</v>
      </c>
      <c r="C11" s="239" t="s">
        <v>30</v>
      </c>
      <c r="D11" s="151">
        <v>5.0</v>
      </c>
      <c r="E11" s="152">
        <f t="shared" si="2"/>
        <v>12.5</v>
      </c>
      <c r="F11" s="151">
        <v>5.0</v>
      </c>
      <c r="G11" s="152">
        <f t="shared" si="0"/>
        <v>12.5</v>
      </c>
      <c r="H11" s="151">
        <v>7.0</v>
      </c>
      <c r="I11" s="152">
        <f t="shared" si="1"/>
        <v>17.5</v>
      </c>
      <c r="J11" s="238">
        <f t="shared" si="3"/>
        <v>17.0</v>
      </c>
      <c r="K11" s="238">
        <f t="shared" si="3"/>
        <v>42.5</v>
      </c>
    </row>
    <row r="12" spans="8:8">
      <c r="A12" s="237"/>
      <c r="B12" s="151" t="s">
        <v>96</v>
      </c>
      <c r="C12" s="239" t="s">
        <v>30</v>
      </c>
      <c r="D12" s="151">
        <v>5.0</v>
      </c>
      <c r="E12" s="152">
        <f t="shared" si="2"/>
        <v>12.5</v>
      </c>
      <c r="F12" s="151">
        <v>6.0</v>
      </c>
      <c r="G12" s="152">
        <f t="shared" si="0"/>
        <v>15.0</v>
      </c>
      <c r="H12" s="151">
        <v>6.0</v>
      </c>
      <c r="I12" s="152">
        <f t="shared" si="1"/>
        <v>15.0</v>
      </c>
      <c r="J12" s="238">
        <f t="shared" si="3"/>
        <v>17.0</v>
      </c>
      <c r="K12" s="238">
        <f t="shared" si="3"/>
        <v>42.5</v>
      </c>
    </row>
    <row r="13" spans="8:8">
      <c r="A13" s="237"/>
      <c r="B13" s="151" t="s">
        <v>16</v>
      </c>
      <c r="C13" s="239" t="s">
        <v>30</v>
      </c>
      <c r="D13" s="151">
        <v>5.0</v>
      </c>
      <c r="E13" s="152">
        <f t="shared" si="2"/>
        <v>12.5</v>
      </c>
      <c r="F13" s="151">
        <v>6.0</v>
      </c>
      <c r="G13" s="152">
        <f t="shared" si="0"/>
        <v>15.0</v>
      </c>
      <c r="H13" s="151">
        <v>6.0</v>
      </c>
      <c r="I13" s="152">
        <f t="shared" si="1"/>
        <v>15.0</v>
      </c>
      <c r="J13" s="238">
        <f t="shared" si="3"/>
        <v>17.0</v>
      </c>
      <c r="K13" s="238">
        <f t="shared" si="3"/>
        <v>42.5</v>
      </c>
    </row>
    <row r="14" spans="8:8">
      <c r="A14" s="240"/>
      <c r="B14" s="151" t="s">
        <v>45</v>
      </c>
      <c r="C14" s="239" t="s">
        <v>30</v>
      </c>
      <c r="D14" s="151">
        <v>6.0</v>
      </c>
      <c r="E14" s="152">
        <f t="shared" si="2"/>
        <v>15.0</v>
      </c>
      <c r="F14" s="151">
        <v>5.0</v>
      </c>
      <c r="G14" s="152">
        <f t="shared" si="0"/>
        <v>12.5</v>
      </c>
      <c r="H14" s="151">
        <v>6.0</v>
      </c>
      <c r="I14" s="152">
        <f t="shared" si="1"/>
        <v>15.0</v>
      </c>
      <c r="J14" s="238">
        <f t="shared" si="3"/>
        <v>17.0</v>
      </c>
      <c r="K14" s="238">
        <f t="shared" si="3"/>
        <v>42.5</v>
      </c>
    </row>
    <row r="15" spans="8:8">
      <c r="A15" s="240"/>
      <c r="B15" s="151" t="s">
        <v>156</v>
      </c>
      <c r="C15" s="239" t="s">
        <v>181</v>
      </c>
      <c r="D15" s="151">
        <v>6.0</v>
      </c>
      <c r="E15" s="152">
        <f t="shared" si="2"/>
        <v>15.0</v>
      </c>
      <c r="F15" s="151">
        <v>5.0</v>
      </c>
      <c r="G15" s="152">
        <f t="shared" si="0"/>
        <v>12.5</v>
      </c>
      <c r="H15" s="151">
        <v>6.0</v>
      </c>
      <c r="I15" s="152">
        <f t="shared" si="1"/>
        <v>15.0</v>
      </c>
      <c r="J15" s="238">
        <f t="shared" si="3"/>
        <v>17.0</v>
      </c>
      <c r="K15" s="238">
        <f t="shared" si="3"/>
        <v>42.5</v>
      </c>
    </row>
    <row r="16" spans="8:8">
      <c r="A16" s="241" t="s">
        <v>183</v>
      </c>
      <c r="B16" s="143" t="s">
        <v>18</v>
      </c>
      <c r="C16" s="143"/>
      <c r="D16" s="138">
        <f>SUM(D4:D15)</f>
        <v>62.0</v>
      </c>
      <c r="E16" s="138">
        <f t="shared" si="4" ref="E16:K16">SUM(E4:E15)</f>
        <v>155.0</v>
      </c>
      <c r="F16" s="138">
        <f t="shared" si="4"/>
        <v>62.0</v>
      </c>
      <c r="G16" s="138">
        <f t="shared" si="4"/>
        <v>155.0</v>
      </c>
      <c r="H16" s="138">
        <f t="shared" si="4"/>
        <v>82.0</v>
      </c>
      <c r="I16" s="138">
        <f t="shared" si="4"/>
        <v>205.0</v>
      </c>
      <c r="J16" s="138">
        <f>SUM(J4:J15)</f>
        <v>206.0</v>
      </c>
      <c r="K16" s="138">
        <f t="shared" si="4"/>
        <v>515.0</v>
      </c>
    </row>
    <row r="17" spans="8:8">
      <c r="A17" s="242"/>
      <c r="B17" s="44"/>
      <c r="C17" s="44"/>
      <c r="D17" s="118"/>
      <c r="E17" s="118"/>
      <c r="F17" s="118"/>
      <c r="G17" s="118"/>
      <c r="H17" s="118"/>
      <c r="I17" s="118"/>
      <c r="J17" s="118"/>
      <c r="K17" s="118"/>
    </row>
    <row r="18" spans="8:8">
      <c r="A18" s="117"/>
      <c r="B18" s="118"/>
      <c r="C18" s="118"/>
      <c r="D18" s="48"/>
      <c r="E18" s="49"/>
      <c r="F18" s="48"/>
      <c r="G18" s="49"/>
      <c r="H18" s="48"/>
      <c r="I18" s="49"/>
      <c r="J18" s="243"/>
      <c r="K18" s="243"/>
    </row>
    <row r="19" spans="8:8" ht="15.0" customHeight="1">
      <c r="A19" s="139" t="s">
        <v>202</v>
      </c>
      <c r="B19" s="140" t="s">
        <v>204</v>
      </c>
      <c r="C19" s="140" t="s">
        <v>203</v>
      </c>
      <c r="D19" s="141" t="s">
        <v>98</v>
      </c>
      <c r="E19" s="142"/>
      <c r="F19" s="141" t="s">
        <v>99</v>
      </c>
      <c r="G19" s="142"/>
      <c r="H19" s="141" t="s">
        <v>100</v>
      </c>
      <c r="I19" s="142"/>
      <c r="J19" s="141" t="s">
        <v>4</v>
      </c>
      <c r="K19" s="142"/>
    </row>
    <row r="20" spans="8:8">
      <c r="A20" s="244"/>
      <c r="B20" s="145"/>
      <c r="C20" s="145"/>
      <c r="D20" s="138" t="s">
        <v>147</v>
      </c>
      <c r="E20" s="146" t="s">
        <v>148</v>
      </c>
      <c r="F20" s="138" t="s">
        <v>147</v>
      </c>
      <c r="G20" s="146" t="s">
        <v>148</v>
      </c>
      <c r="H20" s="138" t="s">
        <v>147</v>
      </c>
      <c r="I20" s="146" t="s">
        <v>148</v>
      </c>
      <c r="J20" s="151" t="s">
        <v>147</v>
      </c>
      <c r="K20" s="146" t="s">
        <v>148</v>
      </c>
    </row>
    <row r="21" spans="8:8">
      <c r="A21" s="237" t="s">
        <v>31</v>
      </c>
      <c r="B21" s="245" t="s">
        <v>6</v>
      </c>
      <c r="C21" s="246" t="s">
        <v>165</v>
      </c>
      <c r="D21" s="138">
        <v>2.0</v>
      </c>
      <c r="E21" s="152">
        <f>D21*2.5</f>
        <v>5.0</v>
      </c>
      <c r="F21" s="138">
        <v>3.0</v>
      </c>
      <c r="G21" s="152">
        <f t="shared" si="5" ref="G21:G26">F21*2.5</f>
        <v>7.5</v>
      </c>
      <c r="H21" s="138">
        <v>4.0</v>
      </c>
      <c r="I21" s="152">
        <f t="shared" si="6" ref="I21:I26">H21*2.5</f>
        <v>10.0</v>
      </c>
      <c r="J21" s="238">
        <f t="shared" si="7" ref="J21:K26">D21+F21+H21</f>
        <v>9.0</v>
      </c>
      <c r="K21" s="238">
        <f t="shared" si="7"/>
        <v>22.5</v>
      </c>
    </row>
    <row r="22" spans="8:8">
      <c r="A22" s="237"/>
      <c r="B22" s="245"/>
      <c r="C22" s="151" t="s">
        <v>31</v>
      </c>
      <c r="D22" s="151">
        <v>3.0</v>
      </c>
      <c r="E22" s="152">
        <f t="shared" si="8" ref="E22:E26">D22*2.5</f>
        <v>7.5</v>
      </c>
      <c r="F22" s="151">
        <v>3.0</v>
      </c>
      <c r="G22" s="152">
        <f t="shared" si="5"/>
        <v>7.5</v>
      </c>
      <c r="H22" s="151">
        <v>4.0</v>
      </c>
      <c r="I22" s="152">
        <f t="shared" si="6"/>
        <v>10.0</v>
      </c>
      <c r="J22" s="238">
        <f t="shared" si="7"/>
        <v>10.0</v>
      </c>
      <c r="K22" s="238">
        <f t="shared" si="7"/>
        <v>25.0</v>
      </c>
    </row>
    <row r="23" spans="8:8">
      <c r="A23" s="237"/>
      <c r="B23" s="151" t="s">
        <v>180</v>
      </c>
      <c r="C23" s="151" t="s">
        <v>31</v>
      </c>
      <c r="D23" s="151">
        <v>3.0</v>
      </c>
      <c r="E23" s="152">
        <f t="shared" si="8"/>
        <v>7.5</v>
      </c>
      <c r="F23" s="151">
        <v>3.0</v>
      </c>
      <c r="G23" s="152">
        <f t="shared" si="5"/>
        <v>7.5</v>
      </c>
      <c r="H23" s="151">
        <v>4.0</v>
      </c>
      <c r="I23" s="152">
        <f t="shared" si="6"/>
        <v>10.0</v>
      </c>
      <c r="J23" s="238">
        <f t="shared" si="7"/>
        <v>10.0</v>
      </c>
      <c r="K23" s="238">
        <f t="shared" si="7"/>
        <v>25.0</v>
      </c>
    </row>
    <row r="24" spans="8:8">
      <c r="A24" s="237"/>
      <c r="B24" s="151" t="s">
        <v>25</v>
      </c>
      <c r="C24" s="239" t="s">
        <v>31</v>
      </c>
      <c r="D24" s="151">
        <v>3.0</v>
      </c>
      <c r="E24" s="152">
        <f t="shared" si="8"/>
        <v>7.5</v>
      </c>
      <c r="F24" s="239">
        <v>2.0</v>
      </c>
      <c r="G24" s="152">
        <f t="shared" si="5"/>
        <v>5.0</v>
      </c>
      <c r="H24" s="151">
        <v>4.0</v>
      </c>
      <c r="I24" s="152">
        <f t="shared" si="6"/>
        <v>10.0</v>
      </c>
      <c r="J24" s="238">
        <f t="shared" si="7"/>
        <v>9.0</v>
      </c>
      <c r="K24" s="238">
        <f t="shared" si="7"/>
        <v>22.5</v>
      </c>
    </row>
    <row r="25" spans="8:8">
      <c r="A25" s="237"/>
      <c r="B25" s="151" t="s">
        <v>182</v>
      </c>
      <c r="C25" s="239" t="s">
        <v>31</v>
      </c>
      <c r="D25" s="151">
        <v>3.0</v>
      </c>
      <c r="E25" s="152">
        <f t="shared" si="8"/>
        <v>7.5</v>
      </c>
      <c r="F25" s="239">
        <v>3.0</v>
      </c>
      <c r="G25" s="152">
        <f t="shared" si="5"/>
        <v>7.5</v>
      </c>
      <c r="H25" s="151">
        <v>4.0</v>
      </c>
      <c r="I25" s="152">
        <f t="shared" si="6"/>
        <v>10.0</v>
      </c>
      <c r="J25" s="238">
        <f t="shared" si="7"/>
        <v>10.0</v>
      </c>
      <c r="K25" s="238">
        <f t="shared" si="7"/>
        <v>25.0</v>
      </c>
    </row>
    <row r="26" spans="8:8">
      <c r="A26" s="237"/>
      <c r="B26" s="151" t="s">
        <v>45</v>
      </c>
      <c r="C26" s="239" t="s">
        <v>31</v>
      </c>
      <c r="D26" s="151">
        <v>3.0</v>
      </c>
      <c r="E26" s="152">
        <f t="shared" si="8"/>
        <v>7.5</v>
      </c>
      <c r="F26" s="239">
        <v>3.0</v>
      </c>
      <c r="G26" s="152">
        <f t="shared" si="5"/>
        <v>7.5</v>
      </c>
      <c r="H26" s="151">
        <v>4.0</v>
      </c>
      <c r="I26" s="152">
        <f t="shared" si="6"/>
        <v>10.0</v>
      </c>
      <c r="J26" s="238">
        <f t="shared" si="7"/>
        <v>10.0</v>
      </c>
      <c r="K26" s="238">
        <f t="shared" si="7"/>
        <v>25.0</v>
      </c>
    </row>
    <row r="27" spans="8:8">
      <c r="A27" s="247" t="s">
        <v>184</v>
      </c>
      <c r="B27" s="143" t="s">
        <v>18</v>
      </c>
      <c r="C27" s="143"/>
      <c r="D27" s="138">
        <f>SUM(D21:D26)</f>
        <v>17.0</v>
      </c>
      <c r="E27" s="138">
        <f t="shared" si="9" ref="E27:K27">SUM(E21:E26)</f>
        <v>42.5</v>
      </c>
      <c r="F27" s="138">
        <f t="shared" si="9"/>
        <v>17.0</v>
      </c>
      <c r="G27" s="138">
        <f t="shared" si="9"/>
        <v>42.5</v>
      </c>
      <c r="H27" s="138">
        <f t="shared" si="9"/>
        <v>24.0</v>
      </c>
      <c r="I27" s="146">
        <f>SUM(I21:I26)</f>
        <v>60.0</v>
      </c>
      <c r="J27" s="138">
        <f t="shared" si="9"/>
        <v>58.0</v>
      </c>
      <c r="K27" s="138">
        <f t="shared" si="9"/>
        <v>145.0</v>
      </c>
    </row>
    <row r="28" spans="8:8">
      <c r="A28" s="248"/>
      <c r="B28" s="44"/>
      <c r="C28" s="44"/>
      <c r="D28" s="118"/>
      <c r="E28" s="118"/>
      <c r="F28" s="118"/>
      <c r="G28" s="118"/>
      <c r="H28" s="118"/>
      <c r="I28" s="119"/>
      <c r="J28" s="118"/>
      <c r="K28" s="118"/>
    </row>
    <row r="29" spans="8:8">
      <c r="A29" s="117"/>
      <c r="B29" s="118"/>
      <c r="C29" s="118"/>
      <c r="D29" s="48"/>
      <c r="E29" s="49"/>
      <c r="F29" s="48"/>
      <c r="G29" s="49"/>
      <c r="H29" s="48"/>
      <c r="I29" s="49"/>
      <c r="J29" s="243"/>
      <c r="K29" s="243"/>
    </row>
    <row r="30" spans="8:8">
      <c r="A30" s="236" t="s">
        <v>151</v>
      </c>
      <c r="B30" s="143" t="s">
        <v>152</v>
      </c>
      <c r="C30" s="143" t="s">
        <v>3</v>
      </c>
      <c r="D30" s="143" t="s">
        <v>98</v>
      </c>
      <c r="E30" s="143"/>
      <c r="F30" s="143" t="s">
        <v>99</v>
      </c>
      <c r="G30" s="143"/>
      <c r="H30" s="143" t="s">
        <v>100</v>
      </c>
      <c r="I30" s="143"/>
      <c r="J30" s="143" t="s">
        <v>4</v>
      </c>
      <c r="K30" s="143"/>
    </row>
    <row r="31" spans="8:8">
      <c r="A31" s="236"/>
      <c r="B31" s="143"/>
      <c r="C31" s="143"/>
      <c r="D31" s="138" t="s">
        <v>147</v>
      </c>
      <c r="E31" s="146" t="s">
        <v>148</v>
      </c>
      <c r="F31" s="138" t="s">
        <v>147</v>
      </c>
      <c r="G31" s="146" t="s">
        <v>148</v>
      </c>
      <c r="H31" s="138" t="s">
        <v>147</v>
      </c>
      <c r="I31" s="146" t="s">
        <v>148</v>
      </c>
      <c r="J31" s="151" t="s">
        <v>147</v>
      </c>
      <c r="K31" s="146" t="s">
        <v>148</v>
      </c>
    </row>
    <row r="32" spans="8:8">
      <c r="A32" s="149" t="s">
        <v>26</v>
      </c>
      <c r="B32" s="150" t="s">
        <v>6</v>
      </c>
      <c r="C32" s="151" t="s">
        <v>26</v>
      </c>
      <c r="D32" s="151">
        <v>9.0</v>
      </c>
      <c r="E32" s="152">
        <f>D32*2.5</f>
        <v>22.5</v>
      </c>
      <c r="F32" s="151">
        <v>9.0</v>
      </c>
      <c r="G32" s="152">
        <f t="shared" si="10" ref="G32:G35">F32*2.5</f>
        <v>22.5</v>
      </c>
      <c r="H32" s="151">
        <v>13.0</v>
      </c>
      <c r="I32" s="152">
        <f t="shared" si="11" ref="I32:I35">H32*2.5</f>
        <v>32.5</v>
      </c>
      <c r="J32" s="238">
        <f t="shared" si="12" ref="J32:K36">D32+F32+H32</f>
        <v>31.0</v>
      </c>
      <c r="K32" s="238">
        <f t="shared" si="12"/>
        <v>77.5</v>
      </c>
    </row>
    <row r="33" spans="8:8">
      <c r="A33" s="149"/>
      <c r="B33" s="150"/>
      <c r="C33" s="151" t="s">
        <v>28</v>
      </c>
      <c r="D33" s="151">
        <v>9.0</v>
      </c>
      <c r="E33" s="152">
        <f t="shared" si="13" ref="E33:E35">D33*2.5</f>
        <v>22.5</v>
      </c>
      <c r="F33" s="151">
        <v>9.0</v>
      </c>
      <c r="G33" s="152">
        <f t="shared" si="10"/>
        <v>22.5</v>
      </c>
      <c r="H33" s="151">
        <v>13.0</v>
      </c>
      <c r="I33" s="152">
        <f t="shared" si="11"/>
        <v>32.5</v>
      </c>
      <c r="J33" s="238">
        <f t="shared" si="12"/>
        <v>31.0</v>
      </c>
      <c r="K33" s="238">
        <f t="shared" si="12"/>
        <v>77.5</v>
      </c>
    </row>
    <row r="34" spans="8:8">
      <c r="A34" s="149"/>
      <c r="B34" s="249" t="s">
        <v>35</v>
      </c>
      <c r="C34" s="151" t="s">
        <v>172</v>
      </c>
      <c r="D34" s="151">
        <v>10.0</v>
      </c>
      <c r="E34" s="152">
        <f t="shared" si="13"/>
        <v>25.0</v>
      </c>
      <c r="F34" s="151">
        <v>10.0</v>
      </c>
      <c r="G34" s="152">
        <f t="shared" si="10"/>
        <v>25.0</v>
      </c>
      <c r="H34" s="151">
        <v>12.0</v>
      </c>
      <c r="I34" s="152">
        <f t="shared" si="11"/>
        <v>30.0</v>
      </c>
      <c r="J34" s="238">
        <f t="shared" si="12"/>
        <v>32.0</v>
      </c>
      <c r="K34" s="238">
        <f t="shared" si="12"/>
        <v>80.0</v>
      </c>
    </row>
    <row r="35" spans="8:8">
      <c r="A35" s="149"/>
      <c r="B35" s="249" t="s">
        <v>25</v>
      </c>
      <c r="C35" s="151" t="s">
        <v>26</v>
      </c>
      <c r="D35" s="151">
        <v>10.0</v>
      </c>
      <c r="E35" s="152">
        <f t="shared" si="13"/>
        <v>25.0</v>
      </c>
      <c r="F35" s="151">
        <v>10.0</v>
      </c>
      <c r="G35" s="152">
        <f t="shared" si="10"/>
        <v>25.0</v>
      </c>
      <c r="H35" s="151">
        <v>12.0</v>
      </c>
      <c r="I35" s="152">
        <f t="shared" si="11"/>
        <v>30.0</v>
      </c>
      <c r="J35" s="238">
        <f t="shared" si="12"/>
        <v>32.0</v>
      </c>
      <c r="K35" s="238">
        <f t="shared" si="12"/>
        <v>80.0</v>
      </c>
    </row>
    <row r="36" spans="8:8">
      <c r="A36" s="241" t="s">
        <v>121</v>
      </c>
      <c r="B36" s="143" t="s">
        <v>18</v>
      </c>
      <c r="C36" s="143"/>
      <c r="D36" s="138">
        <f>SUM(D32:D35)</f>
        <v>38.0</v>
      </c>
      <c r="E36" s="146">
        <f t="shared" si="14" ref="E36:I36">SUM(E32:E35)</f>
        <v>95.0</v>
      </c>
      <c r="F36" s="138">
        <f t="shared" si="14"/>
        <v>38.0</v>
      </c>
      <c r="G36" s="146">
        <f t="shared" si="14"/>
        <v>95.0</v>
      </c>
      <c r="H36" s="138">
        <f t="shared" si="14"/>
        <v>50.0</v>
      </c>
      <c r="I36" s="146">
        <f t="shared" si="14"/>
        <v>125.0</v>
      </c>
      <c r="J36" s="250">
        <f t="shared" si="12"/>
        <v>126.0</v>
      </c>
      <c r="K36" s="146">
        <f t="shared" si="12"/>
        <v>315.0</v>
      </c>
    </row>
    <row r="37" spans="8:8">
      <c r="A37" s="242"/>
      <c r="B37" s="44"/>
      <c r="C37" s="44"/>
      <c r="D37" s="118"/>
      <c r="E37" s="119"/>
      <c r="F37" s="118"/>
      <c r="G37" s="119"/>
      <c r="H37" s="118"/>
      <c r="I37" s="119"/>
      <c r="J37" s="137"/>
      <c r="K37" s="119"/>
    </row>
    <row r="38" spans="8:8">
      <c r="A38" s="45"/>
      <c r="B38" s="44"/>
      <c r="C38" s="44"/>
      <c r="D38" s="44"/>
      <c r="E38" s="46"/>
      <c r="F38" s="44"/>
      <c r="G38" s="46"/>
      <c r="H38" s="44"/>
      <c r="I38" s="46"/>
      <c r="J38" s="251"/>
      <c r="K38" s="49"/>
    </row>
    <row r="39" spans="8:8">
      <c r="A39" s="236" t="s">
        <v>151</v>
      </c>
      <c r="B39" s="143" t="s">
        <v>152</v>
      </c>
      <c r="C39" s="143" t="s">
        <v>3</v>
      </c>
      <c r="D39" s="143" t="s">
        <v>98</v>
      </c>
      <c r="E39" s="143"/>
      <c r="F39" s="143" t="s">
        <v>99</v>
      </c>
      <c r="G39" s="143"/>
      <c r="H39" s="143" t="s">
        <v>100</v>
      </c>
      <c r="I39" s="143"/>
      <c r="J39" s="143" t="s">
        <v>4</v>
      </c>
      <c r="K39" s="143"/>
    </row>
    <row r="40" spans="8:8">
      <c r="A40" s="236"/>
      <c r="B40" s="143"/>
      <c r="C40" s="143"/>
      <c r="D40" s="138" t="s">
        <v>147</v>
      </c>
      <c r="E40" s="146" t="s">
        <v>148</v>
      </c>
      <c r="F40" s="138" t="s">
        <v>147</v>
      </c>
      <c r="G40" s="146" t="s">
        <v>148</v>
      </c>
      <c r="H40" s="138" t="s">
        <v>147</v>
      </c>
      <c r="I40" s="146" t="s">
        <v>148</v>
      </c>
      <c r="J40" s="151" t="s">
        <v>147</v>
      </c>
      <c r="K40" s="146" t="s">
        <v>148</v>
      </c>
    </row>
    <row r="41" spans="8:8">
      <c r="A41" s="149" t="s">
        <v>122</v>
      </c>
      <c r="B41" s="151" t="s">
        <v>45</v>
      </c>
      <c r="C41" s="151" t="s">
        <v>29</v>
      </c>
      <c r="D41" s="151">
        <v>2.0</v>
      </c>
      <c r="E41" s="152">
        <f>D41*2.5</f>
        <v>5.0</v>
      </c>
      <c r="F41" s="151">
        <v>2.0</v>
      </c>
      <c r="G41" s="152">
        <f t="shared" si="15" ref="G41:G46">F41*2.5</f>
        <v>5.0</v>
      </c>
      <c r="H41" s="151">
        <v>2.0</v>
      </c>
      <c r="I41" s="152">
        <f t="shared" si="16" ref="I41:I46">H41*2.5</f>
        <v>5.0</v>
      </c>
      <c r="J41" s="238">
        <f t="shared" si="17" ref="J41:K47">D41+F41+H41</f>
        <v>6.0</v>
      </c>
      <c r="K41" s="238">
        <f t="shared" si="17"/>
        <v>15.0</v>
      </c>
    </row>
    <row r="42" spans="8:8">
      <c r="A42" s="149"/>
      <c r="B42" s="151" t="s">
        <v>123</v>
      </c>
      <c r="C42" s="151" t="s">
        <v>153</v>
      </c>
      <c r="D42" s="151">
        <v>2.0</v>
      </c>
      <c r="E42" s="152">
        <f t="shared" si="18" ref="E42:E46">D42*2.5</f>
        <v>5.0</v>
      </c>
      <c r="F42" s="151">
        <v>2.0</v>
      </c>
      <c r="G42" s="152">
        <f t="shared" si="15"/>
        <v>5.0</v>
      </c>
      <c r="H42" s="151">
        <v>3.0</v>
      </c>
      <c r="I42" s="152">
        <f t="shared" si="16"/>
        <v>7.5</v>
      </c>
      <c r="J42" s="238">
        <f t="shared" si="17"/>
        <v>7.0</v>
      </c>
      <c r="K42" s="238">
        <f t="shared" si="17"/>
        <v>17.5</v>
      </c>
    </row>
    <row r="43" spans="8:8">
      <c r="A43" s="149"/>
      <c r="B43" s="150" t="s">
        <v>6</v>
      </c>
      <c r="C43" s="151" t="s">
        <v>27</v>
      </c>
      <c r="D43" s="151">
        <v>2.0</v>
      </c>
      <c r="E43" s="152">
        <f t="shared" si="18"/>
        <v>5.0</v>
      </c>
      <c r="F43" s="151">
        <v>2.0</v>
      </c>
      <c r="G43" s="152">
        <f t="shared" si="15"/>
        <v>5.0</v>
      </c>
      <c r="H43" s="151">
        <v>3.0</v>
      </c>
      <c r="I43" s="152">
        <f t="shared" si="16"/>
        <v>7.5</v>
      </c>
      <c r="J43" s="238">
        <f t="shared" si="17"/>
        <v>7.0</v>
      </c>
      <c r="K43" s="238">
        <f t="shared" si="17"/>
        <v>17.5</v>
      </c>
    </row>
    <row r="44" spans="8:8">
      <c r="A44" s="149"/>
      <c r="B44" s="150"/>
      <c r="C44" s="151" t="s">
        <v>29</v>
      </c>
      <c r="D44" s="151">
        <v>2.0</v>
      </c>
      <c r="E44" s="152">
        <f t="shared" si="18"/>
        <v>5.0</v>
      </c>
      <c r="F44" s="151">
        <v>2.0</v>
      </c>
      <c r="G44" s="152">
        <f t="shared" si="15"/>
        <v>5.0</v>
      </c>
      <c r="H44" s="151">
        <v>3.0</v>
      </c>
      <c r="I44" s="152">
        <f t="shared" si="16"/>
        <v>7.5</v>
      </c>
      <c r="J44" s="238">
        <f t="shared" si="17"/>
        <v>7.0</v>
      </c>
      <c r="K44" s="238">
        <f t="shared" si="17"/>
        <v>17.5</v>
      </c>
    </row>
    <row r="45" spans="8:8">
      <c r="A45" s="149"/>
      <c r="B45" s="151" t="s">
        <v>180</v>
      </c>
      <c r="C45" s="151" t="s">
        <v>29</v>
      </c>
      <c r="D45" s="151">
        <v>2.0</v>
      </c>
      <c r="E45" s="152">
        <f t="shared" si="18"/>
        <v>5.0</v>
      </c>
      <c r="F45" s="151">
        <v>2.0</v>
      </c>
      <c r="G45" s="152">
        <f t="shared" si="15"/>
        <v>5.0</v>
      </c>
      <c r="H45" s="151">
        <v>2.0</v>
      </c>
      <c r="I45" s="152">
        <f t="shared" si="16"/>
        <v>5.0</v>
      </c>
      <c r="J45" s="238">
        <f t="shared" si="17"/>
        <v>6.0</v>
      </c>
      <c r="K45" s="238">
        <f t="shared" si="17"/>
        <v>15.0</v>
      </c>
    </row>
    <row r="46" spans="8:8">
      <c r="A46" s="149"/>
      <c r="B46" s="151" t="s">
        <v>25</v>
      </c>
      <c r="C46" s="151" t="s">
        <v>29</v>
      </c>
      <c r="D46" s="151">
        <v>2.0</v>
      </c>
      <c r="E46" s="152">
        <f t="shared" si="18"/>
        <v>5.0</v>
      </c>
      <c r="F46" s="151">
        <v>2.0</v>
      </c>
      <c r="G46" s="152">
        <f t="shared" si="15"/>
        <v>5.0</v>
      </c>
      <c r="H46" s="151">
        <v>2.0</v>
      </c>
      <c r="I46" s="152">
        <f t="shared" si="16"/>
        <v>5.0</v>
      </c>
      <c r="J46" s="238">
        <f t="shared" si="17"/>
        <v>6.0</v>
      </c>
      <c r="K46" s="238">
        <f t="shared" si="17"/>
        <v>15.0</v>
      </c>
    </row>
    <row r="47" spans="8:8">
      <c r="A47" s="158" t="s">
        <v>118</v>
      </c>
      <c r="B47" s="143" t="s">
        <v>18</v>
      </c>
      <c r="C47" s="143"/>
      <c r="D47" s="138">
        <f t="shared" si="19" ref="D47:H47">SUM(D41:D46)</f>
        <v>12.0</v>
      </c>
      <c r="E47" s="146">
        <f t="shared" si="19"/>
        <v>30.0</v>
      </c>
      <c r="F47" s="138">
        <f t="shared" si="19"/>
        <v>12.0</v>
      </c>
      <c r="G47" s="146">
        <f t="shared" si="19"/>
        <v>30.0</v>
      </c>
      <c r="H47" s="138">
        <f t="shared" si="19"/>
        <v>15.0</v>
      </c>
      <c r="I47" s="146">
        <f>SUM(I41:I46)</f>
        <v>37.5</v>
      </c>
      <c r="J47" s="250">
        <f t="shared" si="17"/>
        <v>39.0</v>
      </c>
      <c r="K47" s="146">
        <f t="shared" si="17"/>
        <v>97.5</v>
      </c>
    </row>
    <row r="48" spans="8:8">
      <c r="A48" s="252"/>
      <c r="B48" s="48"/>
      <c r="C48" s="48"/>
      <c r="D48" s="48"/>
      <c r="E48" s="49"/>
      <c r="F48" s="48"/>
      <c r="G48" s="49"/>
      <c r="H48" s="48"/>
      <c r="I48" s="49"/>
      <c r="J48" s="243"/>
      <c r="K48" s="243"/>
    </row>
    <row r="49" spans="8:8">
      <c r="A49" s="252"/>
      <c r="B49" s="48"/>
      <c r="C49" s="48"/>
      <c r="D49" s="48"/>
      <c r="E49" s="49"/>
      <c r="F49" s="48"/>
      <c r="G49" s="49"/>
      <c r="H49" s="48"/>
      <c r="I49" s="49"/>
      <c r="J49" s="243"/>
      <c r="K49" s="49"/>
    </row>
    <row r="50" spans="8:8">
      <c r="A50" s="252"/>
      <c r="B50" s="48"/>
      <c r="C50" s="48"/>
      <c r="D50" s="48"/>
      <c r="E50" s="49"/>
      <c r="F50" s="48"/>
      <c r="G50" s="49"/>
      <c r="H50" s="48"/>
      <c r="I50" s="49"/>
      <c r="J50" s="48"/>
      <c r="K50" s="49"/>
    </row>
    <row r="51" spans="8:8">
      <c r="A51" s="236" t="s">
        <v>151</v>
      </c>
      <c r="B51" s="143" t="s">
        <v>152</v>
      </c>
      <c r="C51" s="143" t="s">
        <v>3</v>
      </c>
      <c r="D51" s="143" t="s">
        <v>98</v>
      </c>
      <c r="E51" s="143"/>
      <c r="F51" s="143" t="s">
        <v>99</v>
      </c>
      <c r="G51" s="143"/>
      <c r="H51" s="143" t="s">
        <v>100</v>
      </c>
      <c r="I51" s="143"/>
      <c r="J51" s="143" t="s">
        <v>4</v>
      </c>
      <c r="K51" s="143"/>
    </row>
    <row r="52" spans="8:8">
      <c r="A52" s="236"/>
      <c r="B52" s="143"/>
      <c r="C52" s="143"/>
      <c r="D52" s="138" t="s">
        <v>147</v>
      </c>
      <c r="E52" s="146" t="s">
        <v>148</v>
      </c>
      <c r="F52" s="138" t="s">
        <v>147</v>
      </c>
      <c r="G52" s="146" t="s">
        <v>148</v>
      </c>
      <c r="H52" s="138" t="s">
        <v>147</v>
      </c>
      <c r="I52" s="146" t="s">
        <v>148</v>
      </c>
      <c r="J52" s="151" t="s">
        <v>147</v>
      </c>
      <c r="K52" s="146" t="s">
        <v>148</v>
      </c>
    </row>
    <row r="53" spans="8:8">
      <c r="A53" s="237" t="s">
        <v>84</v>
      </c>
      <c r="B53" s="150" t="s">
        <v>6</v>
      </c>
      <c r="C53" s="151" t="s">
        <v>84</v>
      </c>
      <c r="D53" s="151">
        <v>4.0</v>
      </c>
      <c r="E53" s="152">
        <f t="shared" si="20" ref="E53:E67">D53*2.5</f>
        <v>10.0</v>
      </c>
      <c r="F53" s="151">
        <v>4.0</v>
      </c>
      <c r="G53" s="152">
        <f t="shared" si="21" ref="G53:G67">F53*2.5</f>
        <v>10.0</v>
      </c>
      <c r="H53" s="151">
        <v>5.0</v>
      </c>
      <c r="I53" s="152">
        <f t="shared" si="22" ref="I53:I67">H53*2.5</f>
        <v>12.5</v>
      </c>
      <c r="J53" s="238">
        <f t="shared" si="23" ref="J53:K67">D53+F53+H53</f>
        <v>13.0</v>
      </c>
      <c r="K53" s="238">
        <f t="shared" si="23"/>
        <v>32.5</v>
      </c>
    </row>
    <row r="54" spans="8:8">
      <c r="A54" s="237"/>
      <c r="B54" s="150"/>
      <c r="C54" s="151" t="s">
        <v>85</v>
      </c>
      <c r="D54" s="151">
        <v>4.0</v>
      </c>
      <c r="E54" s="152">
        <f t="shared" si="20"/>
        <v>10.0</v>
      </c>
      <c r="F54" s="151">
        <v>4.0</v>
      </c>
      <c r="G54" s="152">
        <f t="shared" si="21"/>
        <v>10.0</v>
      </c>
      <c r="H54" s="151">
        <v>5.0</v>
      </c>
      <c r="I54" s="152">
        <f t="shared" si="22"/>
        <v>12.5</v>
      </c>
      <c r="J54" s="238">
        <f t="shared" si="23"/>
        <v>13.0</v>
      </c>
      <c r="K54" s="238">
        <f t="shared" si="23"/>
        <v>32.5</v>
      </c>
    </row>
    <row r="55" spans="8:8">
      <c r="A55" s="237"/>
      <c r="B55" s="150"/>
      <c r="C55" s="151" t="s">
        <v>86</v>
      </c>
      <c r="D55" s="151">
        <v>4.0</v>
      </c>
      <c r="E55" s="152">
        <f t="shared" si="20"/>
        <v>10.0</v>
      </c>
      <c r="F55" s="151">
        <v>4.0</v>
      </c>
      <c r="G55" s="152">
        <f t="shared" si="21"/>
        <v>10.0</v>
      </c>
      <c r="H55" s="151">
        <v>5.0</v>
      </c>
      <c r="I55" s="152">
        <f t="shared" si="22"/>
        <v>12.5</v>
      </c>
      <c r="J55" s="238">
        <f t="shared" si="23"/>
        <v>13.0</v>
      </c>
      <c r="K55" s="238">
        <f t="shared" si="23"/>
        <v>32.5</v>
      </c>
    </row>
    <row r="56" spans="8:8">
      <c r="A56" s="237"/>
      <c r="B56" s="150"/>
      <c r="C56" s="151" t="s">
        <v>87</v>
      </c>
      <c r="D56" s="151">
        <v>4.0</v>
      </c>
      <c r="E56" s="152">
        <f t="shared" si="20"/>
        <v>10.0</v>
      </c>
      <c r="F56" s="151">
        <v>4.0</v>
      </c>
      <c r="G56" s="152">
        <f t="shared" si="21"/>
        <v>10.0</v>
      </c>
      <c r="H56" s="151">
        <v>5.0</v>
      </c>
      <c r="I56" s="152">
        <f t="shared" si="22"/>
        <v>12.5</v>
      </c>
      <c r="J56" s="238">
        <f t="shared" si="23"/>
        <v>13.0</v>
      </c>
      <c r="K56" s="238">
        <f t="shared" si="23"/>
        <v>32.5</v>
      </c>
    </row>
    <row r="57" spans="8:8">
      <c r="A57" s="237"/>
      <c r="B57" s="249" t="s">
        <v>45</v>
      </c>
      <c r="C57" s="151" t="s">
        <v>84</v>
      </c>
      <c r="D57" s="151">
        <v>4.0</v>
      </c>
      <c r="E57" s="152">
        <f t="shared" si="20"/>
        <v>10.0</v>
      </c>
      <c r="F57" s="151">
        <v>4.0</v>
      </c>
      <c r="G57" s="152">
        <f t="shared" si="21"/>
        <v>10.0</v>
      </c>
      <c r="H57" s="151">
        <v>5.0</v>
      </c>
      <c r="I57" s="152">
        <f t="shared" si="22"/>
        <v>12.5</v>
      </c>
      <c r="J57" s="238">
        <f t="shared" si="23"/>
        <v>13.0</v>
      </c>
      <c r="K57" s="238">
        <f t="shared" si="23"/>
        <v>32.5</v>
      </c>
    </row>
    <row r="58" spans="8:8">
      <c r="A58" s="237"/>
      <c r="B58" s="249" t="s">
        <v>96</v>
      </c>
      <c r="C58" s="151" t="s">
        <v>84</v>
      </c>
      <c r="D58" s="151">
        <v>4.0</v>
      </c>
      <c r="E58" s="152">
        <f t="shared" si="20"/>
        <v>10.0</v>
      </c>
      <c r="F58" s="151">
        <v>4.0</v>
      </c>
      <c r="G58" s="152">
        <f t="shared" si="21"/>
        <v>10.0</v>
      </c>
      <c r="H58" s="151">
        <v>5.0</v>
      </c>
      <c r="I58" s="152">
        <f t="shared" si="22"/>
        <v>12.5</v>
      </c>
      <c r="J58" s="238">
        <f t="shared" si="23"/>
        <v>13.0</v>
      </c>
      <c r="K58" s="238">
        <f t="shared" si="23"/>
        <v>32.5</v>
      </c>
    </row>
    <row r="59" spans="8:8">
      <c r="A59" s="237"/>
      <c r="B59" s="150" t="s">
        <v>16</v>
      </c>
      <c r="C59" s="151" t="s">
        <v>106</v>
      </c>
      <c r="D59" s="151">
        <v>4.0</v>
      </c>
      <c r="E59" s="152">
        <f t="shared" si="20"/>
        <v>10.0</v>
      </c>
      <c r="F59" s="151">
        <v>4.0</v>
      </c>
      <c r="G59" s="152">
        <f t="shared" si="21"/>
        <v>10.0</v>
      </c>
      <c r="H59" s="151">
        <v>5.0</v>
      </c>
      <c r="I59" s="152">
        <f t="shared" si="22"/>
        <v>12.5</v>
      </c>
      <c r="J59" s="238">
        <f t="shared" si="23"/>
        <v>13.0</v>
      </c>
      <c r="K59" s="238">
        <f t="shared" si="23"/>
        <v>32.5</v>
      </c>
    </row>
    <row r="60" spans="8:8">
      <c r="A60" s="237"/>
      <c r="B60" s="150"/>
      <c r="C60" s="151" t="s">
        <v>84</v>
      </c>
      <c r="D60" s="151">
        <v>4.0</v>
      </c>
      <c r="E60" s="152">
        <f t="shared" si="20"/>
        <v>10.0</v>
      </c>
      <c r="F60" s="151">
        <v>4.0</v>
      </c>
      <c r="G60" s="152">
        <f t="shared" si="21"/>
        <v>10.0</v>
      </c>
      <c r="H60" s="151">
        <v>5.0</v>
      </c>
      <c r="I60" s="152">
        <f t="shared" si="22"/>
        <v>12.5</v>
      </c>
      <c r="J60" s="238">
        <f t="shared" si="23"/>
        <v>13.0</v>
      </c>
      <c r="K60" s="238">
        <f t="shared" si="23"/>
        <v>32.5</v>
      </c>
    </row>
    <row r="61" spans="8:8">
      <c r="A61" s="237"/>
      <c r="B61" s="249" t="s">
        <v>13</v>
      </c>
      <c r="C61" s="151" t="s">
        <v>84</v>
      </c>
      <c r="D61" s="151">
        <v>4.0</v>
      </c>
      <c r="E61" s="152">
        <f t="shared" si="20"/>
        <v>10.0</v>
      </c>
      <c r="F61" s="151">
        <v>4.0</v>
      </c>
      <c r="G61" s="152">
        <f t="shared" si="21"/>
        <v>10.0</v>
      </c>
      <c r="H61" s="151">
        <v>5.0</v>
      </c>
      <c r="I61" s="152">
        <f t="shared" si="22"/>
        <v>12.5</v>
      </c>
      <c r="J61" s="238">
        <f t="shared" si="23"/>
        <v>13.0</v>
      </c>
      <c r="K61" s="238">
        <f t="shared" si="23"/>
        <v>32.5</v>
      </c>
    </row>
    <row r="62" spans="8:8">
      <c r="A62" s="237"/>
      <c r="B62" s="249" t="s">
        <v>35</v>
      </c>
      <c r="C62" s="151" t="s">
        <v>84</v>
      </c>
      <c r="D62" s="151">
        <v>4.0</v>
      </c>
      <c r="E62" s="152">
        <f t="shared" si="20"/>
        <v>10.0</v>
      </c>
      <c r="F62" s="151">
        <v>4.0</v>
      </c>
      <c r="G62" s="152">
        <f t="shared" si="21"/>
        <v>10.0</v>
      </c>
      <c r="H62" s="151">
        <v>5.0</v>
      </c>
      <c r="I62" s="152">
        <f t="shared" si="22"/>
        <v>12.5</v>
      </c>
      <c r="J62" s="238">
        <f t="shared" si="23"/>
        <v>13.0</v>
      </c>
      <c r="K62" s="238">
        <f t="shared" si="23"/>
        <v>32.5</v>
      </c>
    </row>
    <row r="63" spans="8:8">
      <c r="A63" s="237"/>
      <c r="B63" s="249" t="s">
        <v>74</v>
      </c>
      <c r="C63" s="151" t="s">
        <v>84</v>
      </c>
      <c r="D63" s="151">
        <v>4.0</v>
      </c>
      <c r="E63" s="152">
        <f t="shared" si="20"/>
        <v>10.0</v>
      </c>
      <c r="F63" s="151">
        <v>4.0</v>
      </c>
      <c r="G63" s="152">
        <f t="shared" si="21"/>
        <v>10.0</v>
      </c>
      <c r="H63" s="151">
        <v>5.0</v>
      </c>
      <c r="I63" s="152">
        <f t="shared" si="22"/>
        <v>12.5</v>
      </c>
      <c r="J63" s="238">
        <f t="shared" si="23"/>
        <v>13.0</v>
      </c>
      <c r="K63" s="238">
        <f t="shared" si="23"/>
        <v>32.5</v>
      </c>
    </row>
    <row r="64" spans="8:8">
      <c r="A64" s="237"/>
      <c r="B64" s="151" t="s">
        <v>180</v>
      </c>
      <c r="C64" s="151" t="s">
        <v>84</v>
      </c>
      <c r="D64" s="151">
        <v>4.0</v>
      </c>
      <c r="E64" s="152">
        <f t="shared" si="20"/>
        <v>10.0</v>
      </c>
      <c r="F64" s="151">
        <v>4.0</v>
      </c>
      <c r="G64" s="152">
        <f t="shared" si="21"/>
        <v>10.0</v>
      </c>
      <c r="H64" s="151">
        <v>6.0</v>
      </c>
      <c r="I64" s="152">
        <f t="shared" si="22"/>
        <v>15.0</v>
      </c>
      <c r="J64" s="238">
        <f t="shared" si="23"/>
        <v>14.0</v>
      </c>
      <c r="K64" s="238">
        <f t="shared" si="23"/>
        <v>35.0</v>
      </c>
    </row>
    <row r="65" spans="8:8">
      <c r="A65" s="237"/>
      <c r="B65" s="249" t="s">
        <v>25</v>
      </c>
      <c r="C65" s="151" t="s">
        <v>84</v>
      </c>
      <c r="D65" s="151">
        <v>4.0</v>
      </c>
      <c r="E65" s="152">
        <f t="shared" si="20"/>
        <v>10.0</v>
      </c>
      <c r="F65" s="151">
        <v>4.0</v>
      </c>
      <c r="G65" s="152">
        <f t="shared" si="21"/>
        <v>10.0</v>
      </c>
      <c r="H65" s="151">
        <v>6.0</v>
      </c>
      <c r="I65" s="152">
        <f t="shared" si="22"/>
        <v>15.0</v>
      </c>
      <c r="J65" s="238">
        <f t="shared" si="23"/>
        <v>14.0</v>
      </c>
      <c r="K65" s="238">
        <f t="shared" si="23"/>
        <v>35.0</v>
      </c>
    </row>
    <row r="66" spans="8:8">
      <c r="A66" s="237"/>
      <c r="B66" s="249" t="s">
        <v>190</v>
      </c>
      <c r="C66" s="151" t="s">
        <v>84</v>
      </c>
      <c r="D66" s="151">
        <v>4.0</v>
      </c>
      <c r="E66" s="152">
        <f t="shared" si="20"/>
        <v>10.0</v>
      </c>
      <c r="F66" s="151">
        <v>4.0</v>
      </c>
      <c r="G66" s="152">
        <f t="shared" si="21"/>
        <v>10.0</v>
      </c>
      <c r="H66" s="151">
        <v>6.0</v>
      </c>
      <c r="I66" s="152">
        <f t="shared" si="22"/>
        <v>15.0</v>
      </c>
      <c r="J66" s="238">
        <f t="shared" si="23"/>
        <v>14.0</v>
      </c>
      <c r="K66" s="238">
        <f t="shared" si="23"/>
        <v>35.0</v>
      </c>
    </row>
    <row r="67" spans="8:8">
      <c r="A67" s="237"/>
      <c r="B67" s="249" t="s">
        <v>185</v>
      </c>
      <c r="C67" s="151" t="s">
        <v>186</v>
      </c>
      <c r="D67" s="151">
        <v>4.0</v>
      </c>
      <c r="E67" s="152">
        <f t="shared" si="20"/>
        <v>10.0</v>
      </c>
      <c r="F67" s="151">
        <v>4.0</v>
      </c>
      <c r="G67" s="152">
        <f t="shared" si="21"/>
        <v>10.0</v>
      </c>
      <c r="H67" s="151">
        <v>6.0</v>
      </c>
      <c r="I67" s="152">
        <f t="shared" si="22"/>
        <v>15.0</v>
      </c>
      <c r="J67" s="238">
        <f t="shared" si="23"/>
        <v>14.0</v>
      </c>
      <c r="K67" s="238">
        <f t="shared" si="23"/>
        <v>35.0</v>
      </c>
    </row>
    <row r="68" spans="8:8">
      <c r="A68" s="239" t="s">
        <v>149</v>
      </c>
      <c r="B68" s="143" t="s">
        <v>18</v>
      </c>
      <c r="C68" s="143"/>
      <c r="D68" s="138">
        <f>SUM(D53:D67)</f>
        <v>60.0</v>
      </c>
      <c r="E68" s="138">
        <f t="shared" si="24" ref="E68:K68">SUM(E53:E67)</f>
        <v>150.0</v>
      </c>
      <c r="F68" s="138">
        <f t="shared" si="24"/>
        <v>60.0</v>
      </c>
      <c r="G68" s="138">
        <f t="shared" si="24"/>
        <v>150.0</v>
      </c>
      <c r="H68" s="138">
        <f t="shared" si="24"/>
        <v>79.0</v>
      </c>
      <c r="I68" s="138">
        <f t="shared" si="24"/>
        <v>197.5</v>
      </c>
      <c r="J68" s="138">
        <f t="shared" si="24"/>
        <v>199.0</v>
      </c>
      <c r="K68" s="138">
        <f t="shared" si="24"/>
        <v>497.5</v>
      </c>
    </row>
    <row r="69" spans="8:8">
      <c r="A69" s="252"/>
      <c r="B69" s="48"/>
      <c r="C69" s="48"/>
      <c r="D69" s="48"/>
      <c r="E69" s="49"/>
      <c r="F69" s="48"/>
      <c r="G69" s="49"/>
      <c r="H69" s="48"/>
      <c r="I69" s="49"/>
      <c r="J69" s="243"/>
      <c r="K69" s="243"/>
    </row>
    <row r="70" spans="8:8">
      <c r="A70" s="252"/>
      <c r="B70" s="48"/>
      <c r="C70" s="48"/>
      <c r="D70" s="48"/>
      <c r="E70" s="49"/>
      <c r="F70" s="48"/>
      <c r="G70" s="49"/>
      <c r="H70" s="48"/>
      <c r="I70" s="49"/>
      <c r="J70" s="243"/>
      <c r="K70" s="243"/>
    </row>
    <row r="71" spans="8:8">
      <c r="A71" s="252"/>
      <c r="B71" s="48"/>
      <c r="C71" s="48"/>
      <c r="D71" s="48"/>
      <c r="E71" s="49"/>
      <c r="F71" s="48"/>
      <c r="G71" s="49"/>
      <c r="H71" s="48"/>
      <c r="I71" s="49"/>
      <c r="J71" s="48"/>
      <c r="K71" s="49"/>
    </row>
    <row r="72" spans="8:8">
      <c r="A72" s="252"/>
      <c r="B72" s="48"/>
      <c r="C72" s="48"/>
      <c r="D72" s="48"/>
      <c r="E72" s="49"/>
      <c r="F72" s="48"/>
      <c r="G72" s="49"/>
      <c r="H72" s="48"/>
      <c r="I72" s="49"/>
      <c r="J72" s="48"/>
      <c r="K72" s="49"/>
    </row>
    <row r="73" spans="8:8" s="253" ht="15.0" customFormat="1">
      <c r="A73" s="237" t="s">
        <v>151</v>
      </c>
      <c r="B73" s="148" t="s">
        <v>152</v>
      </c>
      <c r="C73" s="148" t="s">
        <v>3</v>
      </c>
      <c r="D73" s="148" t="s">
        <v>98</v>
      </c>
      <c r="E73" s="148"/>
      <c r="F73" s="148" t="s">
        <v>99</v>
      </c>
      <c r="G73" s="148"/>
      <c r="H73" s="148" t="s">
        <v>100</v>
      </c>
      <c r="I73" s="148"/>
      <c r="J73" s="148" t="s">
        <v>4</v>
      </c>
      <c r="K73" s="148"/>
    </row>
    <row r="74" spans="8:8" s="253" ht="15.0" customFormat="1">
      <c r="A74" s="237"/>
      <c r="B74" s="148"/>
      <c r="C74" s="148"/>
      <c r="D74" s="254" t="s">
        <v>147</v>
      </c>
      <c r="E74" s="255" t="s">
        <v>148</v>
      </c>
      <c r="F74" s="254" t="s">
        <v>147</v>
      </c>
      <c r="G74" s="255" t="s">
        <v>148</v>
      </c>
      <c r="H74" s="254" t="s">
        <v>147</v>
      </c>
      <c r="I74" s="255" t="s">
        <v>148</v>
      </c>
      <c r="J74" s="256" t="s">
        <v>147</v>
      </c>
      <c r="K74" s="255" t="s">
        <v>148</v>
      </c>
    </row>
    <row r="75" spans="8:8">
      <c r="A75" s="158" t="s">
        <v>127</v>
      </c>
      <c r="B75" s="151" t="s">
        <v>6</v>
      </c>
      <c r="C75" s="151" t="s">
        <v>146</v>
      </c>
      <c r="D75" s="151">
        <v>5.0</v>
      </c>
      <c r="E75" s="152">
        <v>12.5</v>
      </c>
      <c r="F75" s="151">
        <v>5.0</v>
      </c>
      <c r="G75" s="152">
        <v>12.5</v>
      </c>
      <c r="H75" s="151">
        <v>7.0</v>
      </c>
      <c r="I75" s="152">
        <v>17.5</v>
      </c>
      <c r="J75" s="151">
        <f t="shared" si="25" ref="J75:K76">D75+F75+H75</f>
        <v>17.0</v>
      </c>
      <c r="K75" s="152">
        <f t="shared" si="25"/>
        <v>42.5</v>
      </c>
    </row>
    <row r="76" spans="8:8">
      <c r="A76" s="257" t="s">
        <v>150</v>
      </c>
      <c r="B76" s="143" t="s">
        <v>18</v>
      </c>
      <c r="C76" s="143"/>
      <c r="D76" s="138">
        <f>SUM(D75:D75)</f>
        <v>5.0</v>
      </c>
      <c r="E76" s="146">
        <f>SUM(E75)</f>
        <v>12.5</v>
      </c>
      <c r="F76" s="138">
        <f>SUM(F75:F75)</f>
        <v>5.0</v>
      </c>
      <c r="G76" s="146">
        <f>SUM(G75)</f>
        <v>12.5</v>
      </c>
      <c r="H76" s="138">
        <f>SUM(H75:H75)</f>
        <v>7.0</v>
      </c>
      <c r="I76" s="146">
        <f>SUM(I75)</f>
        <v>17.5</v>
      </c>
      <c r="J76" s="250">
        <f t="shared" si="25"/>
        <v>17.0</v>
      </c>
      <c r="K76" s="146">
        <f t="shared" si="25"/>
        <v>42.5</v>
      </c>
    </row>
    <row r="77" spans="8:8">
      <c r="A77" s="116"/>
      <c r="B77" s="44"/>
      <c r="C77" s="44"/>
      <c r="D77" s="118"/>
      <c r="E77" s="119"/>
      <c r="F77" s="118"/>
      <c r="G77" s="119"/>
      <c r="H77" s="118"/>
      <c r="I77" s="119"/>
      <c r="J77" s="137"/>
      <c r="K77" s="119"/>
    </row>
    <row r="78" spans="8:8">
      <c r="A78" s="116"/>
      <c r="B78" s="44"/>
      <c r="C78" s="44"/>
      <c r="D78" s="118"/>
      <c r="E78" s="119"/>
      <c r="F78" s="118"/>
      <c r="G78" s="119"/>
      <c r="H78" s="118"/>
      <c r="I78" s="119"/>
      <c r="J78" s="137"/>
      <c r="K78" s="119"/>
    </row>
    <row r="79" spans="8:8">
      <c r="A79" s="45"/>
      <c r="B79" s="44"/>
      <c r="C79" s="44"/>
      <c r="D79" s="44"/>
      <c r="E79" s="46"/>
      <c r="F79" s="44"/>
      <c r="G79" s="46"/>
      <c r="H79" s="44"/>
      <c r="I79" s="46"/>
      <c r="J79" s="251"/>
      <c r="K79" s="49"/>
    </row>
    <row r="80" spans="8:8">
      <c r="A80" s="236" t="s">
        <v>151</v>
      </c>
      <c r="B80" s="143" t="s">
        <v>152</v>
      </c>
      <c r="C80" s="143" t="s">
        <v>3</v>
      </c>
      <c r="D80" s="143" t="s">
        <v>98</v>
      </c>
      <c r="E80" s="143"/>
      <c r="F80" s="143" t="s">
        <v>99</v>
      </c>
      <c r="G80" s="143"/>
      <c r="H80" s="143" t="s">
        <v>100</v>
      </c>
      <c r="I80" s="143"/>
      <c r="J80" s="143" t="s">
        <v>4</v>
      </c>
      <c r="K80" s="143"/>
    </row>
    <row r="81" spans="8:8">
      <c r="A81" s="236"/>
      <c r="B81" s="143"/>
      <c r="C81" s="143"/>
      <c r="D81" s="138" t="s">
        <v>147</v>
      </c>
      <c r="E81" s="146" t="s">
        <v>148</v>
      </c>
      <c r="F81" s="138" t="s">
        <v>147</v>
      </c>
      <c r="G81" s="146" t="s">
        <v>148</v>
      </c>
      <c r="H81" s="138" t="s">
        <v>147</v>
      </c>
      <c r="I81" s="146" t="s">
        <v>148</v>
      </c>
      <c r="J81" s="151" t="s">
        <v>147</v>
      </c>
      <c r="K81" s="146" t="s">
        <v>148</v>
      </c>
    </row>
    <row r="82" spans="8:8">
      <c r="A82" s="258" t="s">
        <v>116</v>
      </c>
      <c r="B82" s="259" t="s">
        <v>6</v>
      </c>
      <c r="C82" s="151" t="s">
        <v>5</v>
      </c>
      <c r="D82" s="151">
        <v>6.0</v>
      </c>
      <c r="E82" s="152">
        <f>D82*2.5</f>
        <v>15.0</v>
      </c>
      <c r="F82" s="151">
        <v>5.0</v>
      </c>
      <c r="G82" s="152">
        <f t="shared" si="26" ref="G82:G94">F82*2.5</f>
        <v>12.5</v>
      </c>
      <c r="H82" s="151">
        <v>8.0</v>
      </c>
      <c r="I82" s="152">
        <f t="shared" si="27" ref="I82:I94">H82*2.5</f>
        <v>20.0</v>
      </c>
      <c r="J82" s="238">
        <f t="shared" si="28" ref="J82:K94">D82+F82+H82</f>
        <v>19.0</v>
      </c>
      <c r="K82" s="238">
        <f t="shared" si="28"/>
        <v>47.5</v>
      </c>
    </row>
    <row r="83" spans="8:8">
      <c r="A83" s="258"/>
      <c r="B83" s="259"/>
      <c r="C83" s="151" t="s">
        <v>9</v>
      </c>
      <c r="D83" s="151">
        <v>6.0</v>
      </c>
      <c r="E83" s="152">
        <f t="shared" si="29" ref="E83:E93">D83*2.5</f>
        <v>15.0</v>
      </c>
      <c r="F83" s="151">
        <v>5.0</v>
      </c>
      <c r="G83" s="152">
        <f t="shared" si="26"/>
        <v>12.5</v>
      </c>
      <c r="H83" s="151">
        <v>7.0</v>
      </c>
      <c r="I83" s="152">
        <f t="shared" si="27"/>
        <v>17.5</v>
      </c>
      <c r="J83" s="238">
        <f t="shared" si="28"/>
        <v>18.0</v>
      </c>
      <c r="K83" s="238">
        <f t="shared" si="28"/>
        <v>45.0</v>
      </c>
    </row>
    <row r="84" spans="8:8">
      <c r="A84" s="258"/>
      <c r="B84" s="259"/>
      <c r="C84" s="151" t="s">
        <v>10</v>
      </c>
      <c r="D84" s="151">
        <v>6.0</v>
      </c>
      <c r="E84" s="152">
        <f t="shared" si="29"/>
        <v>15.0</v>
      </c>
      <c r="F84" s="151">
        <v>5.0</v>
      </c>
      <c r="G84" s="152">
        <f t="shared" si="26"/>
        <v>12.5</v>
      </c>
      <c r="H84" s="151">
        <v>7.0</v>
      </c>
      <c r="I84" s="152">
        <f t="shared" si="27"/>
        <v>17.5</v>
      </c>
      <c r="J84" s="238">
        <f t="shared" si="28"/>
        <v>18.0</v>
      </c>
      <c r="K84" s="238">
        <f t="shared" si="28"/>
        <v>45.0</v>
      </c>
    </row>
    <row r="85" spans="8:8">
      <c r="A85" s="258"/>
      <c r="B85" s="259"/>
      <c r="C85" s="151" t="s">
        <v>14</v>
      </c>
      <c r="D85" s="151">
        <v>6.0</v>
      </c>
      <c r="E85" s="152">
        <f t="shared" si="29"/>
        <v>15.0</v>
      </c>
      <c r="F85" s="151">
        <v>5.0</v>
      </c>
      <c r="G85" s="152">
        <f t="shared" si="26"/>
        <v>12.5</v>
      </c>
      <c r="H85" s="151">
        <v>7.0</v>
      </c>
      <c r="I85" s="152">
        <f t="shared" si="27"/>
        <v>17.5</v>
      </c>
      <c r="J85" s="238">
        <f t="shared" si="28"/>
        <v>18.0</v>
      </c>
      <c r="K85" s="238">
        <f t="shared" si="28"/>
        <v>45.0</v>
      </c>
    </row>
    <row r="86" spans="8:8">
      <c r="A86" s="258"/>
      <c r="B86" s="259"/>
      <c r="C86" s="151" t="s">
        <v>12</v>
      </c>
      <c r="D86" s="151">
        <v>6.0</v>
      </c>
      <c r="E86" s="152">
        <f t="shared" si="29"/>
        <v>15.0</v>
      </c>
      <c r="F86" s="151">
        <v>5.0</v>
      </c>
      <c r="G86" s="152">
        <f t="shared" si="26"/>
        <v>12.5</v>
      </c>
      <c r="H86" s="151">
        <v>7.0</v>
      </c>
      <c r="I86" s="152">
        <f t="shared" si="27"/>
        <v>17.5</v>
      </c>
      <c r="J86" s="238">
        <f t="shared" si="28"/>
        <v>18.0</v>
      </c>
      <c r="K86" s="238">
        <f t="shared" si="28"/>
        <v>45.0</v>
      </c>
    </row>
    <row r="87" spans="8:8">
      <c r="A87" s="258"/>
      <c r="B87" s="259"/>
      <c r="C87" s="151" t="s">
        <v>162</v>
      </c>
      <c r="D87" s="151">
        <v>6.0</v>
      </c>
      <c r="E87" s="152">
        <f t="shared" si="29"/>
        <v>15.0</v>
      </c>
      <c r="F87" s="151">
        <v>5.0</v>
      </c>
      <c r="G87" s="152">
        <f t="shared" si="26"/>
        <v>12.5</v>
      </c>
      <c r="H87" s="151">
        <v>7.0</v>
      </c>
      <c r="I87" s="152">
        <f t="shared" si="27"/>
        <v>17.5</v>
      </c>
      <c r="J87" s="238">
        <f t="shared" si="28"/>
        <v>18.0</v>
      </c>
      <c r="K87" s="238">
        <f t="shared" si="28"/>
        <v>45.0</v>
      </c>
    </row>
    <row r="88" spans="8:8">
      <c r="A88" s="258"/>
      <c r="B88" s="249" t="s">
        <v>13</v>
      </c>
      <c r="C88" s="151" t="s">
        <v>5</v>
      </c>
      <c r="D88" s="151">
        <v>5.0</v>
      </c>
      <c r="E88" s="152">
        <f t="shared" si="29"/>
        <v>12.5</v>
      </c>
      <c r="F88" s="151">
        <v>6.0</v>
      </c>
      <c r="G88" s="152">
        <f t="shared" si="26"/>
        <v>15.0</v>
      </c>
      <c r="H88" s="151">
        <v>7.0</v>
      </c>
      <c r="I88" s="152">
        <f t="shared" si="27"/>
        <v>17.5</v>
      </c>
      <c r="J88" s="238">
        <f t="shared" si="28"/>
        <v>18.0</v>
      </c>
      <c r="K88" s="238">
        <f t="shared" si="28"/>
        <v>45.0</v>
      </c>
    </row>
    <row r="89" spans="8:8">
      <c r="A89" s="258"/>
      <c r="B89" s="150" t="s">
        <v>180</v>
      </c>
      <c r="C89" s="151" t="s">
        <v>5</v>
      </c>
      <c r="D89" s="151">
        <v>5.0</v>
      </c>
      <c r="E89" s="152">
        <f t="shared" si="29"/>
        <v>12.5</v>
      </c>
      <c r="F89" s="151">
        <v>6.0</v>
      </c>
      <c r="G89" s="152">
        <f t="shared" si="26"/>
        <v>15.0</v>
      </c>
      <c r="H89" s="151">
        <v>7.0</v>
      </c>
      <c r="I89" s="152">
        <f t="shared" si="27"/>
        <v>17.5</v>
      </c>
      <c r="J89" s="238">
        <f t="shared" si="28"/>
        <v>18.0</v>
      </c>
      <c r="K89" s="238">
        <f t="shared" si="28"/>
        <v>45.0</v>
      </c>
    </row>
    <row r="90" spans="8:8">
      <c r="A90" s="258"/>
      <c r="B90" s="150"/>
      <c r="C90" s="151" t="s">
        <v>14</v>
      </c>
      <c r="D90" s="151">
        <v>5.0</v>
      </c>
      <c r="E90" s="152">
        <f t="shared" si="29"/>
        <v>12.5</v>
      </c>
      <c r="F90" s="151">
        <v>6.0</v>
      </c>
      <c r="G90" s="152">
        <f t="shared" si="26"/>
        <v>15.0</v>
      </c>
      <c r="H90" s="151">
        <v>7.0</v>
      </c>
      <c r="I90" s="152">
        <f t="shared" si="27"/>
        <v>17.5</v>
      </c>
      <c r="J90" s="238">
        <f t="shared" si="28"/>
        <v>18.0</v>
      </c>
      <c r="K90" s="238">
        <f t="shared" si="28"/>
        <v>45.0</v>
      </c>
    </row>
    <row r="91" spans="8:8">
      <c r="A91" s="258"/>
      <c r="B91" s="249" t="s">
        <v>45</v>
      </c>
      <c r="C91" s="151" t="s">
        <v>5</v>
      </c>
      <c r="D91" s="151">
        <v>5.0</v>
      </c>
      <c r="E91" s="152">
        <f t="shared" si="29"/>
        <v>12.5</v>
      </c>
      <c r="F91" s="151">
        <v>6.0</v>
      </c>
      <c r="G91" s="152">
        <f t="shared" si="26"/>
        <v>15.0</v>
      </c>
      <c r="H91" s="151">
        <v>7.0</v>
      </c>
      <c r="I91" s="152">
        <f t="shared" si="27"/>
        <v>17.5</v>
      </c>
      <c r="J91" s="238">
        <f t="shared" si="28"/>
        <v>18.0</v>
      </c>
      <c r="K91" s="238">
        <f t="shared" si="28"/>
        <v>45.0</v>
      </c>
    </row>
    <row r="92" spans="8:8">
      <c r="A92" s="258"/>
      <c r="B92" s="249" t="s">
        <v>154</v>
      </c>
      <c r="C92" s="151" t="s">
        <v>5</v>
      </c>
      <c r="D92" s="151">
        <v>5.0</v>
      </c>
      <c r="E92" s="152">
        <f t="shared" si="29"/>
        <v>12.5</v>
      </c>
      <c r="F92" s="151">
        <v>6.0</v>
      </c>
      <c r="G92" s="152">
        <f t="shared" si="26"/>
        <v>15.0</v>
      </c>
      <c r="H92" s="151">
        <v>7.0</v>
      </c>
      <c r="I92" s="152">
        <f t="shared" si="27"/>
        <v>17.5</v>
      </c>
      <c r="J92" s="238">
        <f t="shared" si="28"/>
        <v>18.0</v>
      </c>
      <c r="K92" s="238">
        <f t="shared" si="28"/>
        <v>45.0</v>
      </c>
    </row>
    <row r="93" spans="8:8">
      <c r="A93" s="258"/>
      <c r="B93" s="249" t="s">
        <v>16</v>
      </c>
      <c r="C93" s="239" t="s">
        <v>5</v>
      </c>
      <c r="D93" s="151">
        <v>5.0</v>
      </c>
      <c r="E93" s="152">
        <f t="shared" si="29"/>
        <v>12.5</v>
      </c>
      <c r="F93" s="151">
        <v>6.0</v>
      </c>
      <c r="G93" s="152">
        <f t="shared" si="26"/>
        <v>15.0</v>
      </c>
      <c r="H93" s="151">
        <v>7.0</v>
      </c>
      <c r="I93" s="152">
        <f t="shared" si="27"/>
        <v>17.5</v>
      </c>
      <c r="J93" s="238">
        <f t="shared" si="28"/>
        <v>18.0</v>
      </c>
      <c r="K93" s="238">
        <f t="shared" si="28"/>
        <v>45.0</v>
      </c>
    </row>
    <row r="94" spans="8:8">
      <c r="A94" s="258"/>
      <c r="B94" s="249" t="s">
        <v>17</v>
      </c>
      <c r="C94" s="239" t="s">
        <v>5</v>
      </c>
      <c r="D94" s="151">
        <v>5.0</v>
      </c>
      <c r="E94" s="152">
        <f>D94*2.5</f>
        <v>12.5</v>
      </c>
      <c r="F94" s="151">
        <v>5.0</v>
      </c>
      <c r="G94" s="152">
        <f t="shared" si="26"/>
        <v>12.5</v>
      </c>
      <c r="H94" s="151">
        <v>8.0</v>
      </c>
      <c r="I94" s="152">
        <f t="shared" si="27"/>
        <v>20.0</v>
      </c>
      <c r="J94" s="238">
        <f t="shared" si="28"/>
        <v>18.0</v>
      </c>
      <c r="K94" s="238">
        <f t="shared" si="28"/>
        <v>45.0</v>
      </c>
    </row>
    <row r="95" spans="8:8">
      <c r="A95" s="158" t="s">
        <v>163</v>
      </c>
      <c r="B95" s="143" t="s">
        <v>18</v>
      </c>
      <c r="C95" s="143"/>
      <c r="D95" s="138">
        <f t="shared" si="30" ref="D95:I95">SUM(D82:D94)</f>
        <v>71.0</v>
      </c>
      <c r="E95" s="146">
        <f t="shared" si="30"/>
        <v>177.5</v>
      </c>
      <c r="F95" s="138">
        <f t="shared" si="30"/>
        <v>71.0</v>
      </c>
      <c r="G95" s="146">
        <f t="shared" si="30"/>
        <v>177.5</v>
      </c>
      <c r="H95" s="138">
        <f t="shared" si="30"/>
        <v>93.0</v>
      </c>
      <c r="I95" s="146">
        <f t="shared" si="30"/>
        <v>232.5</v>
      </c>
      <c r="J95" s="250">
        <f>D95+F95+H95</f>
        <v>235.0</v>
      </c>
      <c r="K95" s="146">
        <f>E95+G95+I95</f>
        <v>587.5</v>
      </c>
    </row>
    <row r="96" spans="8:8">
      <c r="A96" s="117"/>
      <c r="B96" s="44"/>
      <c r="C96" s="44"/>
      <c r="D96" s="118"/>
      <c r="E96" s="119"/>
      <c r="F96" s="118"/>
      <c r="G96" s="119"/>
      <c r="H96" s="118"/>
      <c r="I96" s="119"/>
      <c r="J96" s="137"/>
      <c r="K96" s="119"/>
    </row>
    <row r="97" spans="8:8">
      <c r="A97" s="117"/>
      <c r="B97" s="44"/>
      <c r="C97" s="44"/>
      <c r="D97" s="118"/>
      <c r="E97" s="119"/>
      <c r="F97" s="118"/>
      <c r="G97" s="119"/>
      <c r="H97" s="118"/>
      <c r="I97" s="119"/>
      <c r="J97" s="137"/>
      <c r="K97" s="119"/>
    </row>
    <row r="98" spans="8:8">
      <c r="A98" s="252"/>
      <c r="B98" s="48"/>
      <c r="C98" s="48"/>
      <c r="D98" s="48"/>
      <c r="E98" s="49"/>
      <c r="F98" s="48"/>
      <c r="G98" s="49"/>
      <c r="H98" s="48"/>
      <c r="I98" s="49"/>
      <c r="J98" s="243"/>
      <c r="K98" s="243"/>
    </row>
    <row r="99" spans="8:8">
      <c r="A99" s="252"/>
      <c r="B99" s="48"/>
      <c r="C99" s="48"/>
      <c r="D99" s="48"/>
      <c r="E99" s="49"/>
      <c r="F99" s="48"/>
      <c r="G99" s="49"/>
      <c r="H99" s="48"/>
      <c r="I99" s="49"/>
      <c r="J99" s="243"/>
      <c r="K99" s="243"/>
    </row>
    <row r="100" spans="8:8">
      <c r="A100" s="252"/>
      <c r="B100" s="48"/>
      <c r="C100" s="48"/>
      <c r="D100" s="48"/>
      <c r="E100" s="49"/>
      <c r="F100" s="48"/>
      <c r="G100" s="49"/>
      <c r="H100" s="48"/>
      <c r="I100" s="49"/>
      <c r="J100" s="48"/>
      <c r="K100" s="49"/>
    </row>
    <row r="101" spans="8:8" s="253" ht="15.0" customFormat="1">
      <c r="A101" s="237" t="s">
        <v>151</v>
      </c>
      <c r="B101" s="148" t="s">
        <v>152</v>
      </c>
      <c r="C101" s="148" t="s">
        <v>3</v>
      </c>
      <c r="D101" s="148" t="s">
        <v>98</v>
      </c>
      <c r="E101" s="148"/>
      <c r="F101" s="148" t="s">
        <v>99</v>
      </c>
      <c r="G101" s="148"/>
      <c r="H101" s="148" t="s">
        <v>100</v>
      </c>
      <c r="I101" s="148"/>
      <c r="J101" s="148" t="s">
        <v>4</v>
      </c>
      <c r="K101" s="148"/>
    </row>
    <row r="102" spans="8:8" s="253" ht="15.0" customFormat="1">
      <c r="A102" s="237"/>
      <c r="B102" s="148"/>
      <c r="C102" s="148"/>
      <c r="D102" s="254" t="s">
        <v>147</v>
      </c>
      <c r="E102" s="255" t="s">
        <v>148</v>
      </c>
      <c r="F102" s="254" t="s">
        <v>147</v>
      </c>
      <c r="G102" s="255" t="s">
        <v>148</v>
      </c>
      <c r="H102" s="254" t="s">
        <v>147</v>
      </c>
      <c r="I102" s="255" t="s">
        <v>148</v>
      </c>
      <c r="J102" s="256" t="s">
        <v>147</v>
      </c>
      <c r="K102" s="255" t="s">
        <v>148</v>
      </c>
    </row>
    <row r="103" spans="8:8">
      <c r="A103" s="149" t="s">
        <v>117</v>
      </c>
      <c r="B103" s="150" t="s">
        <v>6</v>
      </c>
      <c r="C103" s="151" t="s">
        <v>7</v>
      </c>
      <c r="D103" s="151">
        <v>3.0</v>
      </c>
      <c r="E103" s="152">
        <f t="shared" si="31" ref="E103:E109">D103*2.5</f>
        <v>7.5</v>
      </c>
      <c r="F103" s="151">
        <v>3.0</v>
      </c>
      <c r="G103" s="152">
        <f t="shared" si="32" ref="G103:G110">F103*2.5</f>
        <v>7.5</v>
      </c>
      <c r="H103" s="151">
        <v>6.0</v>
      </c>
      <c r="I103" s="152">
        <f t="shared" si="33" ref="I103:I109">H103*2.5</f>
        <v>15.0</v>
      </c>
      <c r="J103" s="238">
        <f t="shared" si="34" ref="J103:K109">D103+F103+H103</f>
        <v>12.0</v>
      </c>
      <c r="K103" s="238">
        <f t="shared" si="34"/>
        <v>30.0</v>
      </c>
    </row>
    <row r="104" spans="8:8">
      <c r="A104" s="149"/>
      <c r="B104" s="150"/>
      <c r="C104" s="151" t="s">
        <v>8</v>
      </c>
      <c r="D104" s="151">
        <v>3.0</v>
      </c>
      <c r="E104" s="152">
        <f t="shared" si="31"/>
        <v>7.5</v>
      </c>
      <c r="F104" s="151">
        <v>4.0</v>
      </c>
      <c r="G104" s="152">
        <f t="shared" si="32"/>
        <v>10.0</v>
      </c>
      <c r="H104" s="151">
        <v>5.0</v>
      </c>
      <c r="I104" s="152">
        <f t="shared" si="33"/>
        <v>12.5</v>
      </c>
      <c r="J104" s="238">
        <f t="shared" si="34"/>
        <v>12.0</v>
      </c>
      <c r="K104" s="238">
        <f t="shared" si="34"/>
        <v>30.0</v>
      </c>
    </row>
    <row r="105" spans="8:8">
      <c r="A105" s="149"/>
      <c r="B105" s="150"/>
      <c r="C105" s="151" t="s">
        <v>11</v>
      </c>
      <c r="D105" s="151">
        <v>3.0</v>
      </c>
      <c r="E105" s="152">
        <f t="shared" si="31"/>
        <v>7.5</v>
      </c>
      <c r="F105" s="151">
        <v>4.0</v>
      </c>
      <c r="G105" s="152">
        <f t="shared" si="32"/>
        <v>10.0</v>
      </c>
      <c r="H105" s="151">
        <v>5.0</v>
      </c>
      <c r="I105" s="152">
        <f t="shared" si="33"/>
        <v>12.5</v>
      </c>
      <c r="J105" s="238">
        <f t="shared" si="34"/>
        <v>12.0</v>
      </c>
      <c r="K105" s="238">
        <f t="shared" si="34"/>
        <v>30.0</v>
      </c>
    </row>
    <row r="106" spans="8:8">
      <c r="A106" s="149"/>
      <c r="B106" s="249" t="s">
        <v>123</v>
      </c>
      <c r="C106" s="151" t="s">
        <v>7</v>
      </c>
      <c r="D106" s="151">
        <v>3.0</v>
      </c>
      <c r="E106" s="152">
        <f t="shared" si="31"/>
        <v>7.5</v>
      </c>
      <c r="F106" s="151">
        <v>4.0</v>
      </c>
      <c r="G106" s="152">
        <f t="shared" si="32"/>
        <v>10.0</v>
      </c>
      <c r="H106" s="151">
        <v>5.0</v>
      </c>
      <c r="I106" s="152">
        <f t="shared" si="33"/>
        <v>12.5</v>
      </c>
      <c r="J106" s="238">
        <f t="shared" si="34"/>
        <v>12.0</v>
      </c>
      <c r="K106" s="238">
        <f t="shared" si="34"/>
        <v>30.0</v>
      </c>
    </row>
    <row r="107" spans="8:8">
      <c r="A107" s="149"/>
      <c r="B107" s="249" t="s">
        <v>187</v>
      </c>
      <c r="C107" s="151" t="s">
        <v>8</v>
      </c>
      <c r="D107" s="151">
        <v>4.0</v>
      </c>
      <c r="E107" s="152">
        <f t="shared" si="31"/>
        <v>10.0</v>
      </c>
      <c r="F107" s="151">
        <v>3.0</v>
      </c>
      <c r="G107" s="152">
        <f t="shared" si="32"/>
        <v>7.5</v>
      </c>
      <c r="H107" s="151">
        <v>4.0</v>
      </c>
      <c r="I107" s="152">
        <f t="shared" si="33"/>
        <v>10.0</v>
      </c>
      <c r="J107" s="238">
        <f t="shared" si="34"/>
        <v>11.0</v>
      </c>
      <c r="K107" s="238">
        <f t="shared" si="34"/>
        <v>27.5</v>
      </c>
    </row>
    <row r="108" spans="8:8">
      <c r="A108" s="149"/>
      <c r="B108" s="249" t="s">
        <v>112</v>
      </c>
      <c r="C108" s="151" t="s">
        <v>113</v>
      </c>
      <c r="D108" s="151">
        <v>4.0</v>
      </c>
      <c r="E108" s="152">
        <f t="shared" si="31"/>
        <v>10.0</v>
      </c>
      <c r="F108" s="151">
        <v>3.0</v>
      </c>
      <c r="G108" s="152">
        <f t="shared" si="32"/>
        <v>7.5</v>
      </c>
      <c r="H108" s="151">
        <v>4.0</v>
      </c>
      <c r="I108" s="152">
        <f t="shared" si="33"/>
        <v>10.0</v>
      </c>
      <c r="J108" s="238">
        <f t="shared" si="34"/>
        <v>11.0</v>
      </c>
      <c r="K108" s="238">
        <f t="shared" si="34"/>
        <v>27.5</v>
      </c>
    </row>
    <row r="109" spans="8:8">
      <c r="A109" s="149"/>
      <c r="B109" s="249" t="s">
        <v>190</v>
      </c>
      <c r="C109" s="151" t="s">
        <v>15</v>
      </c>
      <c r="D109" s="151">
        <v>4.0</v>
      </c>
      <c r="E109" s="152">
        <f t="shared" si="31"/>
        <v>10.0</v>
      </c>
      <c r="F109" s="151">
        <v>3.0</v>
      </c>
      <c r="G109" s="152">
        <f t="shared" si="32"/>
        <v>7.5</v>
      </c>
      <c r="H109" s="151">
        <v>4.0</v>
      </c>
      <c r="I109" s="152">
        <f t="shared" si="33"/>
        <v>10.0</v>
      </c>
      <c r="J109" s="238">
        <f t="shared" si="34"/>
        <v>11.0</v>
      </c>
      <c r="K109" s="238">
        <f t="shared" si="34"/>
        <v>27.5</v>
      </c>
    </row>
    <row r="110" spans="8:8">
      <c r="A110" s="158" t="s">
        <v>178</v>
      </c>
      <c r="B110" s="143" t="s">
        <v>18</v>
      </c>
      <c r="C110" s="143"/>
      <c r="D110" s="138">
        <f t="shared" si="35" ref="D110:I110">SUM(D103:D109)</f>
        <v>24.0</v>
      </c>
      <c r="E110" s="146">
        <f t="shared" si="35"/>
        <v>60.0</v>
      </c>
      <c r="F110" s="138">
        <f t="shared" si="35"/>
        <v>24.0</v>
      </c>
      <c r="G110" s="152">
        <f t="shared" si="32"/>
        <v>60.0</v>
      </c>
      <c r="H110" s="138">
        <f t="shared" si="35"/>
        <v>33.0</v>
      </c>
      <c r="I110" s="146">
        <f t="shared" si="35"/>
        <v>82.5</v>
      </c>
      <c r="J110" s="250">
        <f>D110+F110+H110</f>
        <v>81.0</v>
      </c>
      <c r="K110" s="146">
        <f>E110+G110+I110</f>
        <v>202.5</v>
      </c>
    </row>
    <row r="111" spans="8:8">
      <c r="A111" s="117"/>
      <c r="B111" s="44"/>
      <c r="C111" s="44"/>
      <c r="D111" s="118"/>
      <c r="E111" s="119"/>
      <c r="F111" s="118"/>
      <c r="G111" s="49"/>
      <c r="H111" s="118"/>
      <c r="I111" s="119"/>
      <c r="J111" s="137"/>
      <c r="K111" s="119"/>
    </row>
    <row r="112" spans="8:8">
      <c r="A112" s="252"/>
      <c r="B112" s="111"/>
      <c r="C112" s="48"/>
      <c r="D112" s="48"/>
      <c r="E112" s="49"/>
      <c r="F112" s="48"/>
      <c r="G112" s="49"/>
      <c r="H112" s="48"/>
      <c r="I112" s="49"/>
      <c r="J112" s="243"/>
      <c r="K112" s="243"/>
    </row>
    <row r="113" spans="8:8">
      <c r="A113" s="237" t="s">
        <v>151</v>
      </c>
      <c r="B113" s="148" t="s">
        <v>152</v>
      </c>
      <c r="C113" s="148" t="s">
        <v>3</v>
      </c>
      <c r="D113" s="148" t="s">
        <v>98</v>
      </c>
      <c r="E113" s="148"/>
      <c r="F113" s="148" t="s">
        <v>99</v>
      </c>
      <c r="G113" s="148"/>
      <c r="H113" s="148" t="s">
        <v>100</v>
      </c>
      <c r="I113" s="148"/>
      <c r="J113" s="148" t="s">
        <v>4</v>
      </c>
      <c r="K113" s="148"/>
    </row>
    <row r="114" spans="8:8">
      <c r="A114" s="237"/>
      <c r="B114" s="148"/>
      <c r="C114" s="148"/>
      <c r="D114" s="254" t="s">
        <v>147</v>
      </c>
      <c r="E114" s="255" t="s">
        <v>148</v>
      </c>
      <c r="F114" s="254" t="s">
        <v>147</v>
      </c>
      <c r="G114" s="255" t="s">
        <v>148</v>
      </c>
      <c r="H114" s="254" t="s">
        <v>147</v>
      </c>
      <c r="I114" s="255" t="s">
        <v>148</v>
      </c>
      <c r="J114" s="256" t="s">
        <v>147</v>
      </c>
      <c r="K114" s="255" t="s">
        <v>148</v>
      </c>
    </row>
    <row r="115" spans="8:8">
      <c r="A115" s="237" t="s">
        <v>19</v>
      </c>
      <c r="B115" s="150" t="s">
        <v>180</v>
      </c>
      <c r="C115" s="151" t="s">
        <v>19</v>
      </c>
      <c r="D115" s="151">
        <v>7.0</v>
      </c>
      <c r="E115" s="152">
        <f>D115*2.5</f>
        <v>17.5</v>
      </c>
      <c r="F115" s="151">
        <v>6.0</v>
      </c>
      <c r="G115" s="152">
        <f t="shared" si="36" ref="G115:G118">F115*2.5</f>
        <v>15.0</v>
      </c>
      <c r="H115" s="151">
        <v>8.0</v>
      </c>
      <c r="I115" s="152">
        <f t="shared" si="37" ref="I115:I118">H115*2.5</f>
        <v>20.0</v>
      </c>
      <c r="J115" s="238">
        <f t="shared" si="38" ref="J115:K118">D115+F115+H115</f>
        <v>21.0</v>
      </c>
      <c r="K115" s="238">
        <f t="shared" si="38"/>
        <v>52.5</v>
      </c>
    </row>
    <row r="116" spans="8:8">
      <c r="A116" s="237"/>
      <c r="B116" s="150"/>
      <c r="C116" s="151" t="s">
        <v>20</v>
      </c>
      <c r="D116" s="151">
        <v>6.0</v>
      </c>
      <c r="E116" s="152">
        <f t="shared" si="39" ref="E116:E118">D116*2.5</f>
        <v>15.0</v>
      </c>
      <c r="F116" s="151">
        <v>7.0</v>
      </c>
      <c r="G116" s="152">
        <f t="shared" si="36"/>
        <v>17.5</v>
      </c>
      <c r="H116" s="151">
        <v>8.0</v>
      </c>
      <c r="I116" s="152">
        <f t="shared" si="37"/>
        <v>20.0</v>
      </c>
      <c r="J116" s="238">
        <f t="shared" si="38"/>
        <v>21.0</v>
      </c>
      <c r="K116" s="238">
        <f t="shared" si="38"/>
        <v>52.5</v>
      </c>
    </row>
    <row r="117" spans="8:8">
      <c r="A117" s="237"/>
      <c r="B117" s="249" t="s">
        <v>6</v>
      </c>
      <c r="C117" s="151" t="s">
        <v>168</v>
      </c>
      <c r="D117" s="151">
        <v>6.0</v>
      </c>
      <c r="E117" s="152">
        <f t="shared" si="39"/>
        <v>15.0</v>
      </c>
      <c r="F117" s="151">
        <v>6.0</v>
      </c>
      <c r="G117" s="152">
        <f t="shared" si="36"/>
        <v>15.0</v>
      </c>
      <c r="H117" s="151">
        <v>9.0</v>
      </c>
      <c r="I117" s="152">
        <f t="shared" si="37"/>
        <v>22.5</v>
      </c>
      <c r="J117" s="238">
        <f t="shared" si="38"/>
        <v>21.0</v>
      </c>
      <c r="K117" s="238">
        <f t="shared" si="38"/>
        <v>52.5</v>
      </c>
    </row>
    <row r="118" spans="8:8">
      <c r="A118" s="237"/>
      <c r="B118" s="249" t="s">
        <v>96</v>
      </c>
      <c r="C118" s="151" t="s">
        <v>19</v>
      </c>
      <c r="D118" s="151">
        <v>6.0</v>
      </c>
      <c r="E118" s="152">
        <f t="shared" si="39"/>
        <v>15.0</v>
      </c>
      <c r="F118" s="151">
        <v>6.0</v>
      </c>
      <c r="G118" s="152">
        <f t="shared" si="36"/>
        <v>15.0</v>
      </c>
      <c r="H118" s="151">
        <v>9.0</v>
      </c>
      <c r="I118" s="152">
        <f t="shared" si="37"/>
        <v>22.5</v>
      </c>
      <c r="J118" s="238">
        <f t="shared" si="38"/>
        <v>21.0</v>
      </c>
      <c r="K118" s="238">
        <f t="shared" si="38"/>
        <v>52.5</v>
      </c>
    </row>
    <row r="119" spans="8:8">
      <c r="A119" s="158" t="s">
        <v>121</v>
      </c>
      <c r="B119" s="143" t="s">
        <v>18</v>
      </c>
      <c r="C119" s="143"/>
      <c r="D119" s="138">
        <f t="shared" si="40" ref="D119:K119">SUM(D115:D118)</f>
        <v>25.0</v>
      </c>
      <c r="E119" s="146">
        <f t="shared" si="40"/>
        <v>62.5</v>
      </c>
      <c r="F119" s="138">
        <f t="shared" si="40"/>
        <v>25.0</v>
      </c>
      <c r="G119" s="146">
        <f t="shared" si="40"/>
        <v>62.5</v>
      </c>
      <c r="H119" s="138">
        <f t="shared" si="40"/>
        <v>34.0</v>
      </c>
      <c r="I119" s="146">
        <f t="shared" si="40"/>
        <v>85.0</v>
      </c>
      <c r="J119" s="250">
        <f t="shared" si="40"/>
        <v>84.0</v>
      </c>
      <c r="K119" s="146">
        <f t="shared" si="40"/>
        <v>210.0</v>
      </c>
    </row>
    <row r="120" spans="8:8">
      <c r="A120" s="117"/>
      <c r="B120" s="44"/>
      <c r="C120" s="44"/>
      <c r="D120" s="118"/>
      <c r="E120" s="119"/>
      <c r="F120" s="118"/>
      <c r="G120" s="119"/>
      <c r="H120" s="118"/>
      <c r="I120" s="119"/>
      <c r="J120" s="137"/>
      <c r="K120" s="119"/>
    </row>
    <row r="121" spans="8:8">
      <c r="A121" s="117"/>
      <c r="B121" s="118"/>
      <c r="C121" s="118"/>
      <c r="D121" s="48"/>
      <c r="E121" s="49"/>
      <c r="F121" s="48"/>
      <c r="G121" s="49"/>
      <c r="H121" s="48"/>
      <c r="I121" s="49"/>
      <c r="J121" s="243"/>
      <c r="K121" s="243"/>
    </row>
    <row r="122" spans="8:8" s="253" ht="15.0" customFormat="1">
      <c r="A122" s="237" t="s">
        <v>151</v>
      </c>
      <c r="B122" s="148" t="s">
        <v>152</v>
      </c>
      <c r="C122" s="148" t="s">
        <v>3</v>
      </c>
      <c r="D122" s="148" t="s">
        <v>98</v>
      </c>
      <c r="E122" s="148"/>
      <c r="F122" s="148" t="s">
        <v>99</v>
      </c>
      <c r="G122" s="148"/>
      <c r="H122" s="148" t="s">
        <v>100</v>
      </c>
      <c r="I122" s="148"/>
      <c r="J122" s="148" t="s">
        <v>4</v>
      </c>
      <c r="K122" s="148"/>
    </row>
    <row r="123" spans="8:8" s="253" ht="15.0" customFormat="1">
      <c r="A123" s="237"/>
      <c r="B123" s="148"/>
      <c r="C123" s="148"/>
      <c r="D123" s="254" t="s">
        <v>147</v>
      </c>
      <c r="E123" s="255" t="s">
        <v>148</v>
      </c>
      <c r="F123" s="254" t="s">
        <v>147</v>
      </c>
      <c r="G123" s="255" t="s">
        <v>148</v>
      </c>
      <c r="H123" s="254" t="s">
        <v>147</v>
      </c>
      <c r="I123" s="255" t="s">
        <v>148</v>
      </c>
      <c r="J123" s="256" t="s">
        <v>147</v>
      </c>
      <c r="K123" s="255" t="s">
        <v>148</v>
      </c>
    </row>
    <row r="124" spans="8:8">
      <c r="A124" s="158" t="s">
        <v>21</v>
      </c>
      <c r="B124" s="151" t="s">
        <v>6</v>
      </c>
      <c r="C124" s="151" t="s">
        <v>21</v>
      </c>
      <c r="D124" s="151">
        <v>6.0</v>
      </c>
      <c r="E124" s="152">
        <v>15.0</v>
      </c>
      <c r="F124" s="151">
        <v>6.0</v>
      </c>
      <c r="G124" s="152">
        <v>15.0</v>
      </c>
      <c r="H124" s="151">
        <v>8.0</v>
      </c>
      <c r="I124" s="152">
        <v>20.0</v>
      </c>
      <c r="J124" s="238">
        <f>D124+F124+H124</f>
        <v>20.0</v>
      </c>
      <c r="K124" s="238">
        <f>E124+G124+I124</f>
        <v>50.0</v>
      </c>
    </row>
    <row r="125" spans="8:8">
      <c r="A125" s="158" t="s">
        <v>120</v>
      </c>
      <c r="B125" s="143" t="s">
        <v>18</v>
      </c>
      <c r="C125" s="143"/>
      <c r="D125" s="138">
        <f t="shared" si="41" ref="D125:I125">SUM(D124)</f>
        <v>6.0</v>
      </c>
      <c r="E125" s="146">
        <f t="shared" si="41"/>
        <v>15.0</v>
      </c>
      <c r="F125" s="138">
        <f t="shared" si="41"/>
        <v>6.0</v>
      </c>
      <c r="G125" s="146">
        <f t="shared" si="41"/>
        <v>15.0</v>
      </c>
      <c r="H125" s="138">
        <f t="shared" si="41"/>
        <v>8.0</v>
      </c>
      <c r="I125" s="146">
        <f t="shared" si="41"/>
        <v>20.0</v>
      </c>
      <c r="J125" s="250">
        <f t="shared" si="42" ref="J125:K125">D125+F125+H125</f>
        <v>20.0</v>
      </c>
      <c r="K125" s="146">
        <f t="shared" si="42"/>
        <v>50.0</v>
      </c>
    </row>
    <row r="126" spans="8:8">
      <c r="A126" s="117"/>
      <c r="B126" s="44"/>
      <c r="C126" s="44"/>
      <c r="D126" s="118"/>
      <c r="E126" s="119"/>
      <c r="F126" s="118"/>
      <c r="G126" s="119"/>
      <c r="H126" s="118"/>
      <c r="I126" s="119"/>
      <c r="J126" s="137"/>
      <c r="K126" s="119"/>
    </row>
    <row r="127" spans="8:8">
      <c r="A127" s="252"/>
      <c r="B127" s="48"/>
      <c r="C127" s="48"/>
      <c r="D127" s="48"/>
      <c r="E127" s="49"/>
      <c r="F127" s="48"/>
      <c r="G127" s="49"/>
      <c r="H127" s="48"/>
      <c r="I127" s="49"/>
      <c r="J127" s="243"/>
      <c r="K127" s="243"/>
    </row>
    <row r="128" spans="8:8" s="253" ht="15.0" customFormat="1">
      <c r="A128" s="237" t="s">
        <v>151</v>
      </c>
      <c r="B128" s="148" t="s">
        <v>152</v>
      </c>
      <c r="C128" s="148" t="s">
        <v>3</v>
      </c>
      <c r="D128" s="148" t="s">
        <v>98</v>
      </c>
      <c r="E128" s="148"/>
      <c r="F128" s="148" t="s">
        <v>99</v>
      </c>
      <c r="G128" s="148"/>
      <c r="H128" s="148" t="s">
        <v>100</v>
      </c>
      <c r="I128" s="148"/>
      <c r="J128" s="148" t="s">
        <v>4</v>
      </c>
      <c r="K128" s="148"/>
    </row>
    <row r="129" spans="8:8" s="253" ht="15.0" customFormat="1">
      <c r="A129" s="237"/>
      <c r="B129" s="148"/>
      <c r="C129" s="148"/>
      <c r="D129" s="254" t="s">
        <v>147</v>
      </c>
      <c r="E129" s="255" t="s">
        <v>148</v>
      </c>
      <c r="F129" s="254" t="s">
        <v>147</v>
      </c>
      <c r="G129" s="255" t="s">
        <v>148</v>
      </c>
      <c r="H129" s="254" t="s">
        <v>147</v>
      </c>
      <c r="I129" s="255" t="s">
        <v>148</v>
      </c>
      <c r="J129" s="256" t="s">
        <v>147</v>
      </c>
      <c r="K129" s="255" t="s">
        <v>148</v>
      </c>
    </row>
    <row r="130" spans="8:8">
      <c r="A130" s="149" t="s">
        <v>22</v>
      </c>
      <c r="B130" s="150" t="s">
        <v>180</v>
      </c>
      <c r="C130" s="151" t="s">
        <v>22</v>
      </c>
      <c r="D130" s="151">
        <v>9.0</v>
      </c>
      <c r="E130" s="152">
        <f>D130*2.5</f>
        <v>22.5</v>
      </c>
      <c r="F130" s="151">
        <v>8.0</v>
      </c>
      <c r="G130" s="152">
        <f t="shared" si="43" ref="G130:G133">F130*2.5</f>
        <v>20.0</v>
      </c>
      <c r="H130" s="151">
        <v>11.0</v>
      </c>
      <c r="I130" s="152">
        <f t="shared" si="44" ref="I130:I133">H130*2.5</f>
        <v>27.5</v>
      </c>
      <c r="J130" s="238">
        <f t="shared" si="45" ref="J130:K134">D130+F130+H130</f>
        <v>28.0</v>
      </c>
      <c r="K130" s="238">
        <f t="shared" si="45"/>
        <v>70.0</v>
      </c>
    </row>
    <row r="131" spans="8:8">
      <c r="A131" s="149"/>
      <c r="B131" s="150"/>
      <c r="C131" s="239" t="s">
        <v>23</v>
      </c>
      <c r="D131" s="151">
        <v>8.0</v>
      </c>
      <c r="E131" s="152">
        <f t="shared" si="46" ref="E131:E133">D131*2.5</f>
        <v>20.0</v>
      </c>
      <c r="F131" s="151">
        <v>8.0</v>
      </c>
      <c r="G131" s="152">
        <f t="shared" si="43"/>
        <v>20.0</v>
      </c>
      <c r="H131" s="151">
        <v>11.0</v>
      </c>
      <c r="I131" s="152">
        <f t="shared" si="44"/>
        <v>27.5</v>
      </c>
      <c r="J131" s="238">
        <f t="shared" si="45"/>
        <v>27.0</v>
      </c>
      <c r="K131" s="238">
        <f t="shared" si="45"/>
        <v>67.5</v>
      </c>
    </row>
    <row r="132" spans="8:8">
      <c r="A132" s="149"/>
      <c r="B132" s="249" t="s">
        <v>6</v>
      </c>
      <c r="C132" s="151" t="s">
        <v>22</v>
      </c>
      <c r="D132" s="151">
        <v>8.0</v>
      </c>
      <c r="E132" s="152">
        <f t="shared" si="46"/>
        <v>20.0</v>
      </c>
      <c r="F132" s="151">
        <v>9.0</v>
      </c>
      <c r="G132" s="152">
        <f t="shared" si="43"/>
        <v>22.5</v>
      </c>
      <c r="H132" s="151">
        <v>11.0</v>
      </c>
      <c r="I132" s="152">
        <f t="shared" si="44"/>
        <v>27.5</v>
      </c>
      <c r="J132" s="238">
        <f t="shared" si="45"/>
        <v>28.0</v>
      </c>
      <c r="K132" s="238">
        <f t="shared" si="45"/>
        <v>70.0</v>
      </c>
    </row>
    <row r="133" spans="8:8">
      <c r="A133" s="149"/>
      <c r="B133" s="151" t="s">
        <v>25</v>
      </c>
      <c r="C133" s="239" t="s">
        <v>22</v>
      </c>
      <c r="D133" s="151">
        <v>8.0</v>
      </c>
      <c r="E133" s="152">
        <f t="shared" si="46"/>
        <v>20.0</v>
      </c>
      <c r="F133" s="151">
        <v>8.0</v>
      </c>
      <c r="G133" s="152">
        <f t="shared" si="43"/>
        <v>20.0</v>
      </c>
      <c r="H133" s="151">
        <v>11.0</v>
      </c>
      <c r="I133" s="152">
        <f t="shared" si="44"/>
        <v>27.5</v>
      </c>
      <c r="J133" s="238">
        <f t="shared" si="45"/>
        <v>27.0</v>
      </c>
      <c r="K133" s="238">
        <f t="shared" si="45"/>
        <v>67.5</v>
      </c>
    </row>
    <row r="134" spans="8:8">
      <c r="A134" s="158" t="s">
        <v>121</v>
      </c>
      <c r="B134" s="260" t="s">
        <v>18</v>
      </c>
      <c r="C134" s="260"/>
      <c r="D134" s="138">
        <f t="shared" si="47" ref="D134:I134">SUM(D130:D133)</f>
        <v>33.0</v>
      </c>
      <c r="E134" s="146">
        <f t="shared" si="47"/>
        <v>82.5</v>
      </c>
      <c r="F134" s="138">
        <f t="shared" si="47"/>
        <v>33.0</v>
      </c>
      <c r="G134" s="146">
        <f t="shared" si="47"/>
        <v>82.5</v>
      </c>
      <c r="H134" s="138">
        <f t="shared" si="47"/>
        <v>44.0</v>
      </c>
      <c r="I134" s="146">
        <f t="shared" si="47"/>
        <v>110.0</v>
      </c>
      <c r="J134" s="250">
        <f t="shared" si="45"/>
        <v>110.0</v>
      </c>
      <c r="K134" s="146">
        <f t="shared" si="45"/>
        <v>275.0</v>
      </c>
    </row>
    <row r="135" spans="8:8">
      <c r="A135" s="117"/>
      <c r="B135" s="118"/>
      <c r="C135" s="118"/>
      <c r="D135" s="118"/>
      <c r="E135" s="119"/>
      <c r="F135" s="118"/>
      <c r="G135" s="119"/>
      <c r="H135" s="118"/>
      <c r="I135" s="119"/>
      <c r="J135" s="137"/>
      <c r="K135" s="119"/>
    </row>
    <row r="136" spans="8:8">
      <c r="A136" s="252"/>
      <c r="B136" s="48"/>
      <c r="C136" s="48"/>
      <c r="D136" s="48"/>
      <c r="E136" s="49"/>
      <c r="F136" s="48"/>
      <c r="G136" s="49"/>
      <c r="H136" s="48"/>
      <c r="I136" s="49"/>
      <c r="J136" s="243"/>
      <c r="K136" s="243"/>
    </row>
    <row r="137" spans="8:8" s="253" ht="15.0" customFormat="1">
      <c r="A137" s="237" t="s">
        <v>151</v>
      </c>
      <c r="B137" s="148" t="s">
        <v>152</v>
      </c>
      <c r="C137" s="148" t="s">
        <v>3</v>
      </c>
      <c r="D137" s="148" t="s">
        <v>98</v>
      </c>
      <c r="E137" s="148"/>
      <c r="F137" s="148" t="s">
        <v>99</v>
      </c>
      <c r="G137" s="148"/>
      <c r="H137" s="148" t="s">
        <v>100</v>
      </c>
      <c r="I137" s="148"/>
      <c r="J137" s="148" t="s">
        <v>4</v>
      </c>
      <c r="K137" s="148"/>
    </row>
    <row r="138" spans="8:8" s="253" ht="15.0" customFormat="1">
      <c r="A138" s="237"/>
      <c r="B138" s="148"/>
      <c r="C138" s="148"/>
      <c r="D138" s="254" t="s">
        <v>147</v>
      </c>
      <c r="E138" s="255" t="s">
        <v>148</v>
      </c>
      <c r="F138" s="254" t="s">
        <v>147</v>
      </c>
      <c r="G138" s="255" t="s">
        <v>148</v>
      </c>
      <c r="H138" s="254" t="s">
        <v>147</v>
      </c>
      <c r="I138" s="255" t="s">
        <v>148</v>
      </c>
      <c r="J138" s="256" t="s">
        <v>147</v>
      </c>
      <c r="K138" s="255" t="s">
        <v>148</v>
      </c>
    </row>
    <row r="139" spans="8:8">
      <c r="A139" s="261" t="s">
        <v>24</v>
      </c>
      <c r="B139" s="262" t="s">
        <v>6</v>
      </c>
      <c r="C139" s="262" t="s">
        <v>24</v>
      </c>
      <c r="D139" s="262">
        <v>4.0</v>
      </c>
      <c r="E139" s="263">
        <v>10.0</v>
      </c>
      <c r="F139" s="262">
        <v>4.0</v>
      </c>
      <c r="G139" s="263">
        <v>10.0</v>
      </c>
      <c r="H139" s="262">
        <v>4.0</v>
      </c>
      <c r="I139" s="263">
        <v>10.0</v>
      </c>
      <c r="J139" s="262">
        <f t="shared" si="48" ref="J139:K140">D139+F139+H139</f>
        <v>12.0</v>
      </c>
      <c r="K139" s="262">
        <f t="shared" si="48"/>
        <v>30.0</v>
      </c>
    </row>
    <row r="140" spans="8:8">
      <c r="A140" s="261" t="s">
        <v>120</v>
      </c>
      <c r="B140" s="143" t="s">
        <v>18</v>
      </c>
      <c r="C140" s="143"/>
      <c r="D140" s="264">
        <f t="shared" si="49" ref="D140:I140">SUM(D139)</f>
        <v>4.0</v>
      </c>
      <c r="E140" s="265">
        <f t="shared" si="49"/>
        <v>10.0</v>
      </c>
      <c r="F140" s="264">
        <f t="shared" si="49"/>
        <v>4.0</v>
      </c>
      <c r="G140" s="265">
        <f t="shared" si="49"/>
        <v>10.0</v>
      </c>
      <c r="H140" s="264">
        <f t="shared" si="49"/>
        <v>4.0</v>
      </c>
      <c r="I140" s="265">
        <f t="shared" si="49"/>
        <v>10.0</v>
      </c>
      <c r="J140" s="264">
        <f t="shared" si="48"/>
        <v>12.0</v>
      </c>
      <c r="K140" s="265">
        <f t="shared" si="48"/>
        <v>30.0</v>
      </c>
    </row>
    <row r="141" spans="8:8">
      <c r="A141" s="45"/>
      <c r="B141" s="44"/>
      <c r="C141" s="44"/>
      <c r="D141" s="44"/>
      <c r="E141" s="46"/>
      <c r="F141" s="44"/>
      <c r="G141" s="46"/>
      <c r="H141" s="44"/>
      <c r="I141" s="46"/>
      <c r="J141" s="44"/>
      <c r="K141" s="46"/>
    </row>
    <row r="142" spans="8:8">
      <c r="A142" s="252"/>
      <c r="B142" s="48"/>
      <c r="C142" s="48"/>
      <c r="D142" s="48"/>
      <c r="E142" s="49"/>
      <c r="F142" s="48"/>
      <c r="G142" s="49"/>
      <c r="H142" s="48"/>
      <c r="I142" s="49"/>
      <c r="J142" s="243"/>
      <c r="K142" s="243"/>
    </row>
    <row r="143" spans="8:8" s="253" ht="15.0" customFormat="1">
      <c r="A143" s="237" t="s">
        <v>151</v>
      </c>
      <c r="B143" s="148" t="s">
        <v>152</v>
      </c>
      <c r="C143" s="148" t="s">
        <v>3</v>
      </c>
      <c r="D143" s="148" t="s">
        <v>98</v>
      </c>
      <c r="E143" s="148"/>
      <c r="F143" s="148" t="s">
        <v>99</v>
      </c>
      <c r="G143" s="148"/>
      <c r="H143" s="148" t="s">
        <v>100</v>
      </c>
      <c r="I143" s="148"/>
      <c r="J143" s="148" t="s">
        <v>4</v>
      </c>
      <c r="K143" s="148"/>
    </row>
    <row r="144" spans="8:8" s="253" ht="15.0" customFormat="1">
      <c r="A144" s="237"/>
      <c r="B144" s="148"/>
      <c r="C144" s="148"/>
      <c r="D144" s="254" t="s">
        <v>147</v>
      </c>
      <c r="E144" s="255" t="s">
        <v>148</v>
      </c>
      <c r="F144" s="254" t="s">
        <v>147</v>
      </c>
      <c r="G144" s="255" t="s">
        <v>148</v>
      </c>
      <c r="H144" s="254" t="s">
        <v>147</v>
      </c>
      <c r="I144" s="255" t="s">
        <v>148</v>
      </c>
      <c r="J144" s="256" t="s">
        <v>147</v>
      </c>
      <c r="K144" s="255" t="s">
        <v>148</v>
      </c>
    </row>
    <row r="145" spans="8:8">
      <c r="A145" s="237" t="s">
        <v>56</v>
      </c>
      <c r="B145" s="151" t="s">
        <v>180</v>
      </c>
      <c r="C145" s="151" t="s">
        <v>56</v>
      </c>
      <c r="D145" s="151">
        <v>3.0</v>
      </c>
      <c r="E145" s="152">
        <f>D145*2.5</f>
        <v>7.5</v>
      </c>
      <c r="F145" s="151">
        <v>4.0</v>
      </c>
      <c r="G145" s="152">
        <f t="shared" si="50" ref="G145:G146">F145*2.5</f>
        <v>10.0</v>
      </c>
      <c r="H145" s="151">
        <v>5.0</v>
      </c>
      <c r="I145" s="152">
        <f t="shared" si="51" ref="I145:I146">H145*2.5</f>
        <v>12.5</v>
      </c>
      <c r="J145" s="238">
        <f>D145+F145+H145</f>
        <v>12.0</v>
      </c>
      <c r="K145" s="238">
        <f t="shared" si="52" ref="K145:K146">E145+G145+I145</f>
        <v>30.0</v>
      </c>
    </row>
    <row r="146" spans="8:8">
      <c r="A146" s="237"/>
      <c r="B146" s="151" t="s">
        <v>155</v>
      </c>
      <c r="C146" s="151" t="s">
        <v>56</v>
      </c>
      <c r="D146" s="151">
        <v>4.0</v>
      </c>
      <c r="E146" s="152">
        <f>D146*2.5</f>
        <v>10.0</v>
      </c>
      <c r="F146" s="151">
        <v>3.0</v>
      </c>
      <c r="G146" s="152">
        <f t="shared" si="50"/>
        <v>7.5</v>
      </c>
      <c r="H146" s="151">
        <v>4.0</v>
      </c>
      <c r="I146" s="152">
        <f t="shared" si="51"/>
        <v>10.0</v>
      </c>
      <c r="J146" s="238">
        <f t="shared" si="53" ref="J146">D146+F146+H146</f>
        <v>11.0</v>
      </c>
      <c r="K146" s="238">
        <f t="shared" si="52"/>
        <v>27.5</v>
      </c>
    </row>
    <row r="147" spans="8:8">
      <c r="A147" s="158" t="s">
        <v>119</v>
      </c>
      <c r="B147" s="143" t="s">
        <v>18</v>
      </c>
      <c r="C147" s="143"/>
      <c r="D147" s="138">
        <f t="shared" si="54" ref="D147:K147">SUM(D145:D146)</f>
        <v>7.0</v>
      </c>
      <c r="E147" s="146">
        <f t="shared" si="54"/>
        <v>17.5</v>
      </c>
      <c r="F147" s="138">
        <f t="shared" si="54"/>
        <v>7.0</v>
      </c>
      <c r="G147" s="146">
        <f t="shared" si="54"/>
        <v>17.5</v>
      </c>
      <c r="H147" s="138">
        <f t="shared" si="54"/>
        <v>9.0</v>
      </c>
      <c r="I147" s="146">
        <f t="shared" si="54"/>
        <v>22.5</v>
      </c>
      <c r="J147" s="238">
        <f>SUM(J145:J146)</f>
        <v>23.0</v>
      </c>
      <c r="K147" s="152">
        <f t="shared" si="54"/>
        <v>57.5</v>
      </c>
    </row>
    <row r="148" spans="8:8">
      <c r="A148" s="117"/>
      <c r="B148" s="118"/>
      <c r="C148" s="118"/>
      <c r="D148" s="118"/>
      <c r="E148" s="119"/>
      <c r="F148" s="118"/>
      <c r="G148" s="119"/>
      <c r="H148" s="118"/>
      <c r="I148" s="119"/>
      <c r="J148" s="243"/>
      <c r="K148" s="243"/>
    </row>
    <row r="149" spans="8:8">
      <c r="A149" s="252"/>
      <c r="B149" s="48"/>
      <c r="C149" s="48"/>
      <c r="D149" s="48"/>
      <c r="E149" s="49"/>
      <c r="F149" s="48"/>
      <c r="G149" s="49"/>
      <c r="H149" s="48"/>
      <c r="I149" s="49"/>
      <c r="J149" s="48"/>
      <c r="K149" s="49"/>
    </row>
    <row r="150" spans="8:8">
      <c r="A150" s="252"/>
      <c r="B150" s="48"/>
      <c r="C150" s="48"/>
      <c r="D150" s="48"/>
      <c r="E150" s="49"/>
      <c r="F150" s="48"/>
      <c r="G150" s="49"/>
      <c r="H150" s="48"/>
      <c r="I150" s="49"/>
      <c r="J150" s="48"/>
      <c r="K150" s="49"/>
    </row>
    <row r="151" spans="8:8">
      <c r="A151" s="237" t="s">
        <v>151</v>
      </c>
      <c r="B151" s="148" t="s">
        <v>152</v>
      </c>
      <c r="C151" s="148" t="s">
        <v>3</v>
      </c>
      <c r="D151" s="148" t="s">
        <v>98</v>
      </c>
      <c r="E151" s="148"/>
      <c r="F151" s="148" t="s">
        <v>99</v>
      </c>
      <c r="G151" s="148"/>
      <c r="H151" s="148" t="s">
        <v>100</v>
      </c>
      <c r="I151" s="148"/>
      <c r="J151" s="148" t="s">
        <v>4</v>
      </c>
      <c r="K151" s="148"/>
    </row>
    <row r="152" spans="8:8">
      <c r="A152" s="237"/>
      <c r="B152" s="148"/>
      <c r="C152" s="148"/>
      <c r="D152" s="254" t="s">
        <v>147</v>
      </c>
      <c r="E152" s="255" t="s">
        <v>148</v>
      </c>
      <c r="F152" s="254" t="s">
        <v>147</v>
      </c>
      <c r="G152" s="255" t="s">
        <v>148</v>
      </c>
      <c r="H152" s="254" t="s">
        <v>147</v>
      </c>
      <c r="I152" s="255" t="s">
        <v>148</v>
      </c>
      <c r="J152" s="254" t="s">
        <v>147</v>
      </c>
      <c r="K152" s="255" t="s">
        <v>148</v>
      </c>
    </row>
    <row r="153" spans="8:8">
      <c r="A153" s="149" t="s">
        <v>36</v>
      </c>
      <c r="B153" s="150" t="s">
        <v>6</v>
      </c>
      <c r="C153" s="151" t="s">
        <v>36</v>
      </c>
      <c r="D153" s="151">
        <v>5.0</v>
      </c>
      <c r="E153" s="152">
        <f>D153*2.5</f>
        <v>12.5</v>
      </c>
      <c r="F153" s="151">
        <v>4.0</v>
      </c>
      <c r="G153" s="152">
        <f t="shared" si="55" ref="G153:G162">F153*2.5</f>
        <v>10.0</v>
      </c>
      <c r="H153" s="151">
        <v>6.0</v>
      </c>
      <c r="I153" s="152">
        <f t="shared" si="56" ref="I153:I162">H153*2.5</f>
        <v>15.0</v>
      </c>
      <c r="J153" s="238">
        <f t="shared" si="57" ref="J153:K163">D153+F153+H153</f>
        <v>15.0</v>
      </c>
      <c r="K153" s="238">
        <f t="shared" si="57"/>
        <v>37.5</v>
      </c>
    </row>
    <row r="154" spans="8:8">
      <c r="A154" s="149"/>
      <c r="B154" s="150"/>
      <c r="C154" s="151" t="s">
        <v>101</v>
      </c>
      <c r="D154" s="151">
        <v>5.0</v>
      </c>
      <c r="E154" s="152">
        <f t="shared" si="58" ref="E154:E162">D154*2.5</f>
        <v>12.5</v>
      </c>
      <c r="F154" s="151">
        <v>4.0</v>
      </c>
      <c r="G154" s="152">
        <f t="shared" si="55"/>
        <v>10.0</v>
      </c>
      <c r="H154" s="151">
        <v>6.0</v>
      </c>
      <c r="I154" s="152">
        <f t="shared" si="56"/>
        <v>15.0</v>
      </c>
      <c r="J154" s="238">
        <f t="shared" si="57"/>
        <v>15.0</v>
      </c>
      <c r="K154" s="238">
        <f t="shared" si="57"/>
        <v>37.5</v>
      </c>
    </row>
    <row r="155" spans="8:8">
      <c r="A155" s="149"/>
      <c r="B155" s="150"/>
      <c r="C155" s="151" t="s">
        <v>111</v>
      </c>
      <c r="D155" s="151">
        <v>5.0</v>
      </c>
      <c r="E155" s="152">
        <f t="shared" si="58"/>
        <v>12.5</v>
      </c>
      <c r="F155" s="151">
        <v>4.0</v>
      </c>
      <c r="G155" s="152">
        <f t="shared" si="55"/>
        <v>10.0</v>
      </c>
      <c r="H155" s="151">
        <v>6.0</v>
      </c>
      <c r="I155" s="152">
        <f t="shared" si="56"/>
        <v>15.0</v>
      </c>
      <c r="J155" s="238">
        <f t="shared" si="57"/>
        <v>15.0</v>
      </c>
      <c r="K155" s="238">
        <f t="shared" si="57"/>
        <v>37.5</v>
      </c>
    </row>
    <row r="156" spans="8:8">
      <c r="A156" s="149"/>
      <c r="B156" s="150"/>
      <c r="C156" s="151" t="s">
        <v>38</v>
      </c>
      <c r="D156" s="151">
        <v>5.0</v>
      </c>
      <c r="E156" s="152">
        <f t="shared" si="58"/>
        <v>12.5</v>
      </c>
      <c r="F156" s="151">
        <v>4.0</v>
      </c>
      <c r="G156" s="152">
        <f t="shared" si="55"/>
        <v>10.0</v>
      </c>
      <c r="H156" s="151">
        <v>6.0</v>
      </c>
      <c r="I156" s="152">
        <f t="shared" si="56"/>
        <v>15.0</v>
      </c>
      <c r="J156" s="238">
        <f t="shared" si="57"/>
        <v>15.0</v>
      </c>
      <c r="K156" s="238">
        <f t="shared" si="57"/>
        <v>37.5</v>
      </c>
    </row>
    <row r="157" spans="8:8">
      <c r="A157" s="149"/>
      <c r="B157" s="151" t="s">
        <v>45</v>
      </c>
      <c r="C157" s="151" t="s">
        <v>36</v>
      </c>
      <c r="D157" s="151">
        <v>4.0</v>
      </c>
      <c r="E157" s="152">
        <f t="shared" si="58"/>
        <v>10.0</v>
      </c>
      <c r="F157" s="151">
        <v>5.0</v>
      </c>
      <c r="G157" s="152">
        <f t="shared" si="55"/>
        <v>12.5</v>
      </c>
      <c r="H157" s="151">
        <v>6.0</v>
      </c>
      <c r="I157" s="152">
        <f t="shared" si="56"/>
        <v>15.0</v>
      </c>
      <c r="J157" s="238">
        <f t="shared" si="57"/>
        <v>15.0</v>
      </c>
      <c r="K157" s="238">
        <f t="shared" si="57"/>
        <v>37.5</v>
      </c>
    </row>
    <row r="158" spans="8:8">
      <c r="A158" s="149"/>
      <c r="B158" s="151" t="s">
        <v>180</v>
      </c>
      <c r="C158" s="151" t="s">
        <v>38</v>
      </c>
      <c r="D158" s="151">
        <v>4.0</v>
      </c>
      <c r="E158" s="152">
        <f t="shared" si="58"/>
        <v>10.0</v>
      </c>
      <c r="F158" s="151">
        <v>5.0</v>
      </c>
      <c r="G158" s="152">
        <f t="shared" si="55"/>
        <v>12.5</v>
      </c>
      <c r="H158" s="151">
        <v>7.0</v>
      </c>
      <c r="I158" s="152">
        <f t="shared" si="56"/>
        <v>17.5</v>
      </c>
      <c r="J158" s="238">
        <f t="shared" si="57"/>
        <v>16.0</v>
      </c>
      <c r="K158" s="238">
        <f t="shared" si="57"/>
        <v>40.0</v>
      </c>
    </row>
    <row r="159" spans="8:8">
      <c r="A159" s="149"/>
      <c r="B159" s="266" t="s">
        <v>25</v>
      </c>
      <c r="C159" s="151" t="s">
        <v>36</v>
      </c>
      <c r="D159" s="151">
        <v>4.0</v>
      </c>
      <c r="E159" s="152">
        <f t="shared" si="58"/>
        <v>10.0</v>
      </c>
      <c r="F159" s="151">
        <v>5.0</v>
      </c>
      <c r="G159" s="152">
        <f t="shared" si="55"/>
        <v>12.5</v>
      </c>
      <c r="H159" s="151">
        <v>6.0</v>
      </c>
      <c r="I159" s="152">
        <f t="shared" si="56"/>
        <v>15.0</v>
      </c>
      <c r="J159" s="238">
        <f t="shared" si="57"/>
        <v>15.0</v>
      </c>
      <c r="K159" s="238">
        <f t="shared" si="57"/>
        <v>37.5</v>
      </c>
    </row>
    <row r="160" spans="8:8">
      <c r="A160" s="149"/>
      <c r="B160" s="266"/>
      <c r="C160" s="151" t="s">
        <v>39</v>
      </c>
      <c r="D160" s="151">
        <v>4.0</v>
      </c>
      <c r="E160" s="152">
        <f t="shared" si="58"/>
        <v>10.0</v>
      </c>
      <c r="F160" s="151">
        <v>5.0</v>
      </c>
      <c r="G160" s="152">
        <f t="shared" si="55"/>
        <v>12.5</v>
      </c>
      <c r="H160" s="151">
        <v>6.0</v>
      </c>
      <c r="I160" s="152">
        <f t="shared" si="56"/>
        <v>15.0</v>
      </c>
      <c r="J160" s="238">
        <f t="shared" si="57"/>
        <v>15.0</v>
      </c>
      <c r="K160" s="238">
        <f t="shared" si="57"/>
        <v>37.5</v>
      </c>
    </row>
    <row r="161" spans="8:8">
      <c r="A161" s="149"/>
      <c r="B161" s="266"/>
      <c r="C161" s="151" t="s">
        <v>40</v>
      </c>
      <c r="D161" s="151">
        <v>4.0</v>
      </c>
      <c r="E161" s="152">
        <f t="shared" si="58"/>
        <v>10.0</v>
      </c>
      <c r="F161" s="151">
        <v>5.0</v>
      </c>
      <c r="G161" s="152">
        <f t="shared" si="55"/>
        <v>12.5</v>
      </c>
      <c r="H161" s="151">
        <v>6.0</v>
      </c>
      <c r="I161" s="152">
        <f t="shared" si="56"/>
        <v>15.0</v>
      </c>
      <c r="J161" s="238">
        <f t="shared" si="57"/>
        <v>15.0</v>
      </c>
      <c r="K161" s="238">
        <f t="shared" si="57"/>
        <v>37.5</v>
      </c>
    </row>
    <row r="162" spans="8:8">
      <c r="A162" s="149"/>
      <c r="B162" s="151" t="s">
        <v>16</v>
      </c>
      <c r="C162" s="151" t="s">
        <v>36</v>
      </c>
      <c r="D162" s="151">
        <v>5.0</v>
      </c>
      <c r="E162" s="152">
        <f t="shared" si="58"/>
        <v>12.5</v>
      </c>
      <c r="F162" s="151">
        <v>4.0</v>
      </c>
      <c r="G162" s="152">
        <f t="shared" si="55"/>
        <v>10.0</v>
      </c>
      <c r="H162" s="151">
        <v>6.0</v>
      </c>
      <c r="I162" s="152">
        <f t="shared" si="56"/>
        <v>15.0</v>
      </c>
      <c r="J162" s="238">
        <f t="shared" si="57"/>
        <v>15.0</v>
      </c>
      <c r="K162" s="238">
        <f t="shared" si="57"/>
        <v>37.5</v>
      </c>
    </row>
    <row r="163" spans="8:8">
      <c r="A163" s="158" t="s">
        <v>114</v>
      </c>
      <c r="B163" s="143" t="s">
        <v>18</v>
      </c>
      <c r="C163" s="143"/>
      <c r="D163" s="138">
        <f t="shared" si="59" ref="D163:I163">SUM(D153:D162)</f>
        <v>45.0</v>
      </c>
      <c r="E163" s="146">
        <f t="shared" si="59"/>
        <v>112.5</v>
      </c>
      <c r="F163" s="138">
        <f t="shared" si="59"/>
        <v>45.0</v>
      </c>
      <c r="G163" s="146">
        <f t="shared" si="59"/>
        <v>112.5</v>
      </c>
      <c r="H163" s="138">
        <f t="shared" si="59"/>
        <v>61.0</v>
      </c>
      <c r="I163" s="146">
        <f t="shared" si="59"/>
        <v>152.5</v>
      </c>
      <c r="J163" s="250">
        <f t="shared" si="57"/>
        <v>151.0</v>
      </c>
      <c r="K163" s="146">
        <f t="shared" si="57"/>
        <v>377.5</v>
      </c>
    </row>
    <row r="164" spans="8:8">
      <c r="A164" s="117"/>
      <c r="B164" s="44"/>
      <c r="C164" s="44"/>
      <c r="D164" s="118"/>
      <c r="E164" s="119"/>
      <c r="F164" s="118"/>
      <c r="G164" s="119"/>
      <c r="H164" s="118"/>
      <c r="I164" s="119"/>
      <c r="J164" s="137"/>
      <c r="K164" s="119"/>
    </row>
    <row r="165" spans="8:8">
      <c r="A165" s="117"/>
      <c r="B165" s="44"/>
      <c r="C165" s="44"/>
      <c r="D165" s="118"/>
      <c r="E165" s="119"/>
      <c r="F165" s="118"/>
      <c r="G165" s="119"/>
      <c r="H165" s="118"/>
      <c r="I165" s="119"/>
      <c r="J165" s="137"/>
      <c r="K165" s="119"/>
    </row>
    <row r="166" spans="8:8">
      <c r="A166" s="117"/>
      <c r="B166" s="44"/>
      <c r="C166" s="44"/>
      <c r="D166" s="118"/>
      <c r="E166" s="119"/>
      <c r="F166" s="118"/>
      <c r="G166" s="119"/>
      <c r="H166" s="118"/>
      <c r="I166" s="119"/>
      <c r="J166" s="137"/>
      <c r="K166" s="119"/>
    </row>
    <row r="167" spans="8:8">
      <c r="A167" s="117"/>
      <c r="B167" s="118"/>
      <c r="C167" s="118"/>
      <c r="D167" s="118"/>
      <c r="E167" s="119"/>
      <c r="F167" s="118"/>
      <c r="G167" s="119"/>
      <c r="H167" s="118"/>
      <c r="I167" s="119"/>
      <c r="J167" s="243"/>
      <c r="K167" s="243"/>
    </row>
    <row r="168" spans="8:8">
      <c r="A168" s="236" t="s">
        <v>151</v>
      </c>
      <c r="B168" s="143" t="s">
        <v>152</v>
      </c>
      <c r="C168" s="143" t="s">
        <v>3</v>
      </c>
      <c r="D168" s="143" t="s">
        <v>98</v>
      </c>
      <c r="E168" s="143"/>
      <c r="F168" s="143" t="s">
        <v>99</v>
      </c>
      <c r="G168" s="143"/>
      <c r="H168" s="143" t="s">
        <v>100</v>
      </c>
      <c r="I168" s="143"/>
      <c r="J168" s="143" t="s">
        <v>4</v>
      </c>
      <c r="K168" s="143"/>
    </row>
    <row r="169" spans="8:8">
      <c r="A169" s="236"/>
      <c r="B169" s="143"/>
      <c r="C169" s="143"/>
      <c r="D169" s="138" t="s">
        <v>147</v>
      </c>
      <c r="E169" s="146" t="s">
        <v>148</v>
      </c>
      <c r="F169" s="138" t="s">
        <v>147</v>
      </c>
      <c r="G169" s="146" t="s">
        <v>148</v>
      </c>
      <c r="H169" s="138" t="s">
        <v>147</v>
      </c>
      <c r="I169" s="146" t="s">
        <v>148</v>
      </c>
      <c r="J169" s="151" t="s">
        <v>147</v>
      </c>
      <c r="K169" s="146" t="s">
        <v>148</v>
      </c>
    </row>
    <row r="170" spans="8:8">
      <c r="A170" s="149" t="s">
        <v>41</v>
      </c>
      <c r="B170" s="150" t="s">
        <v>6</v>
      </c>
      <c r="C170" s="151" t="s">
        <v>42</v>
      </c>
      <c r="D170" s="151">
        <v>3.0</v>
      </c>
      <c r="E170" s="152">
        <f>D170*2.5</f>
        <v>7.5</v>
      </c>
      <c r="F170" s="151">
        <v>4.0</v>
      </c>
      <c r="G170" s="152">
        <f t="shared" si="60" ref="G170:G194">F170*2.5</f>
        <v>10.0</v>
      </c>
      <c r="H170" s="151">
        <v>4.0</v>
      </c>
      <c r="I170" s="152">
        <f t="shared" si="61" ref="I170:I194">H170*2.5</f>
        <v>10.0</v>
      </c>
      <c r="J170" s="238">
        <f t="shared" si="62" ref="J170:K194">D170+F170+H170</f>
        <v>11.0</v>
      </c>
      <c r="K170" s="238">
        <f t="shared" si="62"/>
        <v>27.5</v>
      </c>
    </row>
    <row r="171" spans="8:8">
      <c r="A171" s="149"/>
      <c r="B171" s="150"/>
      <c r="C171" s="151" t="s">
        <v>43</v>
      </c>
      <c r="D171" s="151">
        <v>3.0</v>
      </c>
      <c r="E171" s="152">
        <f t="shared" si="63" ref="E171:E194">D171*2.5</f>
        <v>7.5</v>
      </c>
      <c r="F171" s="151">
        <v>4.0</v>
      </c>
      <c r="G171" s="152">
        <f t="shared" si="60"/>
        <v>10.0</v>
      </c>
      <c r="H171" s="151">
        <v>4.0</v>
      </c>
      <c r="I171" s="152">
        <f t="shared" si="61"/>
        <v>10.0</v>
      </c>
      <c r="J171" s="238">
        <f t="shared" si="62"/>
        <v>11.0</v>
      </c>
      <c r="K171" s="238">
        <f t="shared" si="62"/>
        <v>27.5</v>
      </c>
    </row>
    <row r="172" spans="8:8">
      <c r="A172" s="149"/>
      <c r="B172" s="150"/>
      <c r="C172" s="151" t="s">
        <v>44</v>
      </c>
      <c r="D172" s="151">
        <v>3.0</v>
      </c>
      <c r="E172" s="152">
        <f t="shared" si="63"/>
        <v>7.5</v>
      </c>
      <c r="F172" s="151">
        <v>3.0</v>
      </c>
      <c r="G172" s="152">
        <f t="shared" si="60"/>
        <v>7.5</v>
      </c>
      <c r="H172" s="151">
        <v>4.0</v>
      </c>
      <c r="I172" s="152">
        <f t="shared" si="61"/>
        <v>10.0</v>
      </c>
      <c r="J172" s="238">
        <f t="shared" si="62"/>
        <v>10.0</v>
      </c>
      <c r="K172" s="238">
        <f t="shared" si="62"/>
        <v>25.0</v>
      </c>
    </row>
    <row r="173" spans="8:8">
      <c r="A173" s="149"/>
      <c r="B173" s="249" t="s">
        <v>187</v>
      </c>
      <c r="C173" s="151" t="s">
        <v>42</v>
      </c>
      <c r="D173" s="151">
        <v>4.0</v>
      </c>
      <c r="E173" s="152">
        <f t="shared" si="63"/>
        <v>10.0</v>
      </c>
      <c r="F173" s="151">
        <v>5.0</v>
      </c>
      <c r="G173" s="152">
        <f t="shared" si="60"/>
        <v>12.5</v>
      </c>
      <c r="H173" s="151">
        <v>5.0</v>
      </c>
      <c r="I173" s="152">
        <f t="shared" si="61"/>
        <v>12.5</v>
      </c>
      <c r="J173" s="238">
        <f t="shared" si="62"/>
        <v>14.0</v>
      </c>
      <c r="K173" s="238">
        <f t="shared" si="62"/>
        <v>35.0</v>
      </c>
    </row>
    <row r="174" spans="8:8">
      <c r="A174" s="149"/>
      <c r="B174" s="150" t="s">
        <v>45</v>
      </c>
      <c r="C174" s="151" t="s">
        <v>42</v>
      </c>
      <c r="D174" s="151">
        <v>3.0</v>
      </c>
      <c r="E174" s="152">
        <f t="shared" si="63"/>
        <v>7.5</v>
      </c>
      <c r="F174" s="151">
        <v>3.0</v>
      </c>
      <c r="G174" s="152">
        <f t="shared" si="60"/>
        <v>7.5</v>
      </c>
      <c r="H174" s="151">
        <v>4.0</v>
      </c>
      <c r="I174" s="152">
        <f t="shared" si="61"/>
        <v>10.0</v>
      </c>
      <c r="J174" s="238">
        <f t="shared" si="62"/>
        <v>10.0</v>
      </c>
      <c r="K174" s="238">
        <f t="shared" si="62"/>
        <v>25.0</v>
      </c>
    </row>
    <row r="175" spans="8:8">
      <c r="A175" s="149"/>
      <c r="B175" s="150"/>
      <c r="C175" s="151" t="s">
        <v>102</v>
      </c>
      <c r="D175" s="151">
        <v>3.0</v>
      </c>
      <c r="E175" s="152">
        <f t="shared" si="63"/>
        <v>7.5</v>
      </c>
      <c r="F175" s="151">
        <v>3.0</v>
      </c>
      <c r="G175" s="152">
        <f t="shared" si="60"/>
        <v>7.5</v>
      </c>
      <c r="H175" s="151">
        <v>6.0</v>
      </c>
      <c r="I175" s="152">
        <f t="shared" si="61"/>
        <v>15.0</v>
      </c>
      <c r="J175" s="238">
        <f t="shared" si="62"/>
        <v>12.0</v>
      </c>
      <c r="K175" s="238">
        <f t="shared" si="62"/>
        <v>30.0</v>
      </c>
    </row>
    <row r="176" spans="8:8">
      <c r="A176" s="149"/>
      <c r="B176" s="249" t="s">
        <v>123</v>
      </c>
      <c r="C176" s="151" t="s">
        <v>124</v>
      </c>
      <c r="D176" s="151">
        <v>5.0</v>
      </c>
      <c r="E176" s="152">
        <f t="shared" si="63"/>
        <v>12.5</v>
      </c>
      <c r="F176" s="151">
        <v>6.0</v>
      </c>
      <c r="G176" s="152">
        <f t="shared" si="60"/>
        <v>15.0</v>
      </c>
      <c r="H176" s="151">
        <v>6.0</v>
      </c>
      <c r="I176" s="152">
        <f t="shared" si="61"/>
        <v>15.0</v>
      </c>
      <c r="J176" s="238">
        <f t="shared" si="62"/>
        <v>17.0</v>
      </c>
      <c r="K176" s="238">
        <f t="shared" si="62"/>
        <v>42.5</v>
      </c>
    </row>
    <row r="177" spans="8:8">
      <c r="A177" s="149"/>
      <c r="B177" s="249" t="s">
        <v>154</v>
      </c>
      <c r="C177" s="151" t="s">
        <v>46</v>
      </c>
      <c r="D177" s="151">
        <v>5.0</v>
      </c>
      <c r="E177" s="152">
        <f t="shared" si="63"/>
        <v>12.5</v>
      </c>
      <c r="F177" s="151">
        <v>4.0</v>
      </c>
      <c r="G177" s="152">
        <f t="shared" si="60"/>
        <v>10.0</v>
      </c>
      <c r="H177" s="151">
        <v>5.0</v>
      </c>
      <c r="I177" s="152">
        <f t="shared" si="61"/>
        <v>12.5</v>
      </c>
      <c r="J177" s="238">
        <f t="shared" si="62"/>
        <v>14.0</v>
      </c>
      <c r="K177" s="238">
        <f t="shared" si="62"/>
        <v>35.0</v>
      </c>
    </row>
    <row r="178" spans="8:8">
      <c r="A178" s="149"/>
      <c r="B178" s="249" t="s">
        <v>96</v>
      </c>
      <c r="C178" s="151" t="s">
        <v>42</v>
      </c>
      <c r="D178" s="151">
        <v>3.0</v>
      </c>
      <c r="E178" s="152">
        <f t="shared" si="63"/>
        <v>7.5</v>
      </c>
      <c r="F178" s="151">
        <v>3.0</v>
      </c>
      <c r="G178" s="152">
        <f t="shared" si="60"/>
        <v>7.5</v>
      </c>
      <c r="H178" s="151">
        <v>4.0</v>
      </c>
      <c r="I178" s="152">
        <f t="shared" si="61"/>
        <v>10.0</v>
      </c>
      <c r="J178" s="238">
        <f t="shared" si="62"/>
        <v>10.0</v>
      </c>
      <c r="K178" s="238">
        <f t="shared" si="62"/>
        <v>25.0</v>
      </c>
    </row>
    <row r="179" spans="8:8">
      <c r="A179" s="149"/>
      <c r="B179" s="150" t="s">
        <v>16</v>
      </c>
      <c r="C179" s="151" t="s">
        <v>42</v>
      </c>
      <c r="D179" s="151">
        <v>3.0</v>
      </c>
      <c r="E179" s="152">
        <f t="shared" si="63"/>
        <v>7.5</v>
      </c>
      <c r="F179" s="151">
        <v>3.0</v>
      </c>
      <c r="G179" s="152">
        <f t="shared" si="60"/>
        <v>7.5</v>
      </c>
      <c r="H179" s="151">
        <v>5.0</v>
      </c>
      <c r="I179" s="152">
        <f t="shared" si="61"/>
        <v>12.5</v>
      </c>
      <c r="J179" s="238">
        <f t="shared" si="62"/>
        <v>11.0</v>
      </c>
      <c r="K179" s="238">
        <f t="shared" si="62"/>
        <v>27.5</v>
      </c>
    </row>
    <row r="180" spans="8:8">
      <c r="A180" s="149"/>
      <c r="B180" s="150"/>
      <c r="C180" s="151" t="s">
        <v>47</v>
      </c>
      <c r="D180" s="151">
        <v>3.0</v>
      </c>
      <c r="E180" s="152">
        <f t="shared" si="63"/>
        <v>7.5</v>
      </c>
      <c r="F180" s="151">
        <v>3.0</v>
      </c>
      <c r="G180" s="152">
        <f t="shared" si="60"/>
        <v>7.5</v>
      </c>
      <c r="H180" s="151">
        <v>5.0</v>
      </c>
      <c r="I180" s="152">
        <f t="shared" si="61"/>
        <v>12.5</v>
      </c>
      <c r="J180" s="238">
        <f t="shared" si="62"/>
        <v>11.0</v>
      </c>
      <c r="K180" s="238">
        <f t="shared" si="62"/>
        <v>27.5</v>
      </c>
    </row>
    <row r="181" spans="8:8">
      <c r="A181" s="149"/>
      <c r="B181" s="150" t="s">
        <v>13</v>
      </c>
      <c r="C181" s="151" t="s">
        <v>102</v>
      </c>
      <c r="D181" s="151">
        <v>3.0</v>
      </c>
      <c r="E181" s="152">
        <f t="shared" si="63"/>
        <v>7.5</v>
      </c>
      <c r="F181" s="151">
        <v>3.0</v>
      </c>
      <c r="G181" s="152">
        <f t="shared" si="60"/>
        <v>7.5</v>
      </c>
      <c r="H181" s="151">
        <v>6.0</v>
      </c>
      <c r="I181" s="152">
        <f t="shared" si="61"/>
        <v>15.0</v>
      </c>
      <c r="J181" s="238">
        <f t="shared" si="62"/>
        <v>12.0</v>
      </c>
      <c r="K181" s="238">
        <f t="shared" si="62"/>
        <v>30.0</v>
      </c>
    </row>
    <row r="182" spans="8:8">
      <c r="A182" s="149"/>
      <c r="B182" s="150"/>
      <c r="C182" s="151" t="s">
        <v>97</v>
      </c>
      <c r="D182" s="151">
        <v>5.0</v>
      </c>
      <c r="E182" s="152">
        <f t="shared" si="63"/>
        <v>12.5</v>
      </c>
      <c r="F182" s="151">
        <v>5.0</v>
      </c>
      <c r="G182" s="152">
        <f t="shared" si="60"/>
        <v>12.5</v>
      </c>
      <c r="H182" s="151">
        <v>5.0</v>
      </c>
      <c r="I182" s="152">
        <f t="shared" si="61"/>
        <v>12.5</v>
      </c>
      <c r="J182" s="238">
        <f t="shared" si="62"/>
        <v>15.0</v>
      </c>
      <c r="K182" s="238">
        <f t="shared" si="62"/>
        <v>37.5</v>
      </c>
    </row>
    <row r="183" spans="8:8">
      <c r="A183" s="149"/>
      <c r="B183" s="150" t="s">
        <v>35</v>
      </c>
      <c r="C183" s="151" t="s">
        <v>43</v>
      </c>
      <c r="D183" s="151">
        <v>3.0</v>
      </c>
      <c r="E183" s="152">
        <f t="shared" si="63"/>
        <v>7.5</v>
      </c>
      <c r="F183" s="151">
        <v>5.0</v>
      </c>
      <c r="G183" s="152">
        <f t="shared" si="60"/>
        <v>12.5</v>
      </c>
      <c r="H183" s="151">
        <v>7.0</v>
      </c>
      <c r="I183" s="152">
        <f t="shared" si="61"/>
        <v>17.5</v>
      </c>
      <c r="J183" s="238">
        <f t="shared" si="62"/>
        <v>15.0</v>
      </c>
      <c r="K183" s="238">
        <f t="shared" si="62"/>
        <v>37.5</v>
      </c>
    </row>
    <row r="184" spans="8:8">
      <c r="A184" s="149"/>
      <c r="B184" s="150"/>
      <c r="C184" s="151" t="s">
        <v>49</v>
      </c>
      <c r="D184" s="151">
        <v>3.0</v>
      </c>
      <c r="E184" s="152">
        <f t="shared" si="63"/>
        <v>7.5</v>
      </c>
      <c r="F184" s="151">
        <v>3.0</v>
      </c>
      <c r="G184" s="152">
        <f t="shared" si="60"/>
        <v>7.5</v>
      </c>
      <c r="H184" s="151">
        <v>4.0</v>
      </c>
      <c r="I184" s="152">
        <f t="shared" si="61"/>
        <v>10.0</v>
      </c>
      <c r="J184" s="238">
        <f t="shared" si="62"/>
        <v>10.0</v>
      </c>
      <c r="K184" s="238">
        <f t="shared" si="62"/>
        <v>25.0</v>
      </c>
    </row>
    <row r="185" spans="8:8">
      <c r="A185" s="149"/>
      <c r="B185" s="249" t="s">
        <v>107</v>
      </c>
      <c r="C185" s="151" t="s">
        <v>51</v>
      </c>
      <c r="D185" s="151">
        <v>5.0</v>
      </c>
      <c r="E185" s="152">
        <f t="shared" si="63"/>
        <v>12.5</v>
      </c>
      <c r="F185" s="151">
        <v>5.0</v>
      </c>
      <c r="G185" s="152">
        <f t="shared" si="60"/>
        <v>12.5</v>
      </c>
      <c r="H185" s="151">
        <v>5.0</v>
      </c>
      <c r="I185" s="152">
        <f t="shared" si="61"/>
        <v>12.5</v>
      </c>
      <c r="J185" s="238">
        <f t="shared" si="62"/>
        <v>15.0</v>
      </c>
      <c r="K185" s="238">
        <f t="shared" si="62"/>
        <v>37.5</v>
      </c>
    </row>
    <row r="186" spans="8:8">
      <c r="A186" s="149"/>
      <c r="B186" s="150" t="s">
        <v>156</v>
      </c>
      <c r="C186" s="151" t="s">
        <v>53</v>
      </c>
      <c r="D186" s="151">
        <v>3.0</v>
      </c>
      <c r="E186" s="152">
        <f t="shared" si="63"/>
        <v>7.5</v>
      </c>
      <c r="F186" s="151">
        <v>3.0</v>
      </c>
      <c r="G186" s="152">
        <f t="shared" si="60"/>
        <v>7.5</v>
      </c>
      <c r="H186" s="151">
        <v>4.0</v>
      </c>
      <c r="I186" s="152">
        <f t="shared" si="61"/>
        <v>10.0</v>
      </c>
      <c r="J186" s="238">
        <f t="shared" si="62"/>
        <v>10.0</v>
      </c>
      <c r="K186" s="238">
        <f t="shared" si="62"/>
        <v>25.0</v>
      </c>
    </row>
    <row r="187" spans="8:8">
      <c r="A187" s="149"/>
      <c r="B187" s="150"/>
      <c r="C187" s="151" t="s">
        <v>54</v>
      </c>
      <c r="D187" s="151">
        <v>3.0</v>
      </c>
      <c r="E187" s="152">
        <f t="shared" si="63"/>
        <v>7.5</v>
      </c>
      <c r="F187" s="151">
        <v>3.0</v>
      </c>
      <c r="G187" s="152">
        <f t="shared" si="60"/>
        <v>7.5</v>
      </c>
      <c r="H187" s="151">
        <v>4.0</v>
      </c>
      <c r="I187" s="152">
        <f t="shared" si="61"/>
        <v>10.0</v>
      </c>
      <c r="J187" s="238">
        <f t="shared" si="62"/>
        <v>10.0</v>
      </c>
      <c r="K187" s="238">
        <f t="shared" si="62"/>
        <v>25.0</v>
      </c>
    </row>
    <row r="188" spans="8:8">
      <c r="A188" s="149"/>
      <c r="B188" s="150"/>
      <c r="C188" s="151" t="s">
        <v>55</v>
      </c>
      <c r="D188" s="151">
        <v>3.0</v>
      </c>
      <c r="E188" s="152">
        <f t="shared" si="63"/>
        <v>7.5</v>
      </c>
      <c r="F188" s="151">
        <v>3.0</v>
      </c>
      <c r="G188" s="152">
        <f t="shared" si="60"/>
        <v>7.5</v>
      </c>
      <c r="H188" s="151">
        <v>4.0</v>
      </c>
      <c r="I188" s="152">
        <f t="shared" si="61"/>
        <v>10.0</v>
      </c>
      <c r="J188" s="238">
        <f t="shared" si="62"/>
        <v>10.0</v>
      </c>
      <c r="K188" s="238">
        <f t="shared" si="62"/>
        <v>25.0</v>
      </c>
    </row>
    <row r="189" spans="8:8">
      <c r="A189" s="149"/>
      <c r="B189" s="150" t="s">
        <v>180</v>
      </c>
      <c r="C189" s="151" t="s">
        <v>57</v>
      </c>
      <c r="D189" s="151">
        <v>2.0</v>
      </c>
      <c r="E189" s="152">
        <f t="shared" si="63"/>
        <v>5.0</v>
      </c>
      <c r="F189" s="151"/>
      <c r="G189" s="152">
        <f t="shared" si="60"/>
        <v>0.0</v>
      </c>
      <c r="H189" s="151">
        <v>4.0</v>
      </c>
      <c r="I189" s="152">
        <f t="shared" si="61"/>
        <v>10.0</v>
      </c>
      <c r="J189" s="238">
        <f t="shared" si="62"/>
        <v>6.0</v>
      </c>
      <c r="K189" s="238">
        <f t="shared" si="62"/>
        <v>15.0</v>
      </c>
    </row>
    <row r="190" spans="8:8">
      <c r="A190" s="149"/>
      <c r="B190" s="150"/>
      <c r="C190" s="151" t="s">
        <v>58</v>
      </c>
      <c r="D190" s="151">
        <v>3.0</v>
      </c>
      <c r="E190" s="152">
        <f t="shared" si="63"/>
        <v>7.5</v>
      </c>
      <c r="F190" s="151">
        <v>2.0</v>
      </c>
      <c r="G190" s="152">
        <f t="shared" si="60"/>
        <v>5.0</v>
      </c>
      <c r="H190" s="151"/>
      <c r="I190" s="152">
        <f t="shared" si="61"/>
        <v>0.0</v>
      </c>
      <c r="J190" s="238">
        <f t="shared" si="62"/>
        <v>5.0</v>
      </c>
      <c r="K190" s="238">
        <f t="shared" si="62"/>
        <v>12.5</v>
      </c>
    </row>
    <row r="191" spans="8:8">
      <c r="A191" s="149"/>
      <c r="B191" s="150" t="s">
        <v>25</v>
      </c>
      <c r="C191" s="151" t="s">
        <v>59</v>
      </c>
      <c r="D191" s="151"/>
      <c r="E191" s="152">
        <f t="shared" si="63"/>
        <v>0.0</v>
      </c>
      <c r="F191" s="151">
        <v>1.0</v>
      </c>
      <c r="G191" s="152">
        <f t="shared" si="60"/>
        <v>2.5</v>
      </c>
      <c r="H191" s="151">
        <v>3.0</v>
      </c>
      <c r="I191" s="152">
        <f t="shared" si="61"/>
        <v>7.5</v>
      </c>
      <c r="J191" s="238">
        <f t="shared" si="62"/>
        <v>4.0</v>
      </c>
      <c r="K191" s="238">
        <f t="shared" si="62"/>
        <v>10.0</v>
      </c>
    </row>
    <row r="192" spans="8:8">
      <c r="A192" s="149"/>
      <c r="B192" s="150"/>
      <c r="C192" s="151" t="s">
        <v>60</v>
      </c>
      <c r="D192" s="151">
        <v>3.0</v>
      </c>
      <c r="E192" s="152">
        <f t="shared" si="63"/>
        <v>7.5</v>
      </c>
      <c r="F192" s="151">
        <v>0.0</v>
      </c>
      <c r="G192" s="152">
        <f t="shared" si="60"/>
        <v>0.0</v>
      </c>
      <c r="H192" s="151">
        <v>0.0</v>
      </c>
      <c r="I192" s="152">
        <f t="shared" si="61"/>
        <v>0.0</v>
      </c>
      <c r="J192" s="238">
        <f t="shared" si="62"/>
        <v>3.0</v>
      </c>
      <c r="K192" s="238">
        <f t="shared" si="62"/>
        <v>7.5</v>
      </c>
    </row>
    <row r="193" spans="8:8">
      <c r="A193" s="267"/>
      <c r="B193" s="249" t="s">
        <v>167</v>
      </c>
      <c r="C193" s="151" t="s">
        <v>170</v>
      </c>
      <c r="D193" s="151">
        <v>3.0</v>
      </c>
      <c r="E193" s="152">
        <f t="shared" si="63"/>
        <v>7.5</v>
      </c>
      <c r="F193" s="151">
        <v>3.0</v>
      </c>
      <c r="G193" s="152">
        <f t="shared" si="60"/>
        <v>7.5</v>
      </c>
      <c r="H193" s="151">
        <v>5.0</v>
      </c>
      <c r="I193" s="152">
        <f t="shared" si="61"/>
        <v>12.5</v>
      </c>
      <c r="J193" s="238">
        <f t="shared" si="62"/>
        <v>11.0</v>
      </c>
      <c r="K193" s="238">
        <f t="shared" si="62"/>
        <v>27.5</v>
      </c>
    </row>
    <row r="194" spans="8:8">
      <c r="A194" s="267"/>
      <c r="B194" s="157" t="s">
        <v>159</v>
      </c>
      <c r="C194" s="151" t="s">
        <v>42</v>
      </c>
      <c r="D194" s="151">
        <v>3.0</v>
      </c>
      <c r="E194" s="152">
        <f t="shared" si="63"/>
        <v>7.5</v>
      </c>
      <c r="F194" s="151">
        <v>3.0</v>
      </c>
      <c r="G194" s="152">
        <f t="shared" si="60"/>
        <v>7.5</v>
      </c>
      <c r="H194" s="151">
        <v>5.0</v>
      </c>
      <c r="I194" s="152">
        <f t="shared" si="61"/>
        <v>12.5</v>
      </c>
      <c r="J194" s="238">
        <f t="shared" si="62"/>
        <v>11.0</v>
      </c>
      <c r="K194" s="238">
        <f t="shared" si="62"/>
        <v>27.5</v>
      </c>
    </row>
    <row r="195" spans="8:8">
      <c r="A195" s="158" t="s">
        <v>115</v>
      </c>
      <c r="B195" s="143" t="s">
        <v>18</v>
      </c>
      <c r="C195" s="143"/>
      <c r="D195" s="138">
        <f>SUM(D170:D194)</f>
        <v>80.0</v>
      </c>
      <c r="E195" s="146">
        <f>SUM(E170:E194)</f>
        <v>200.0</v>
      </c>
      <c r="F195" s="138">
        <f t="shared" si="64" ref="F195:I195">SUM(F170:F194)</f>
        <v>80.0</v>
      </c>
      <c r="G195" s="138">
        <f t="shared" si="64"/>
        <v>200.0</v>
      </c>
      <c r="H195" s="138">
        <f t="shared" si="64"/>
        <v>108.0</v>
      </c>
      <c r="I195" s="138">
        <f t="shared" si="64"/>
        <v>270.0</v>
      </c>
      <c r="J195" s="238">
        <f>D195+F195+H195</f>
        <v>268.0</v>
      </c>
      <c r="K195" s="152">
        <f>E195+G195+I195</f>
        <v>670.0</v>
      </c>
    </row>
    <row r="196" spans="8:8">
      <c r="A196" s="117"/>
      <c r="B196" s="44"/>
      <c r="C196" s="44"/>
      <c r="D196" s="118"/>
      <c r="E196" s="119"/>
      <c r="F196" s="118"/>
      <c r="G196" s="118"/>
      <c r="H196" s="118"/>
      <c r="I196" s="118"/>
      <c r="J196" s="243"/>
      <c r="K196" s="49"/>
    </row>
    <row r="197" spans="8:8">
      <c r="A197" s="117"/>
      <c r="B197" s="44"/>
      <c r="C197" s="44"/>
      <c r="D197" s="118"/>
      <c r="E197" s="119"/>
      <c r="F197" s="118"/>
      <c r="G197" s="118"/>
      <c r="H197" s="118"/>
      <c r="I197" s="118"/>
      <c r="J197" s="243"/>
      <c r="K197" s="49"/>
    </row>
    <row r="198" spans="8:8">
      <c r="A198" s="117"/>
      <c r="B198" s="44"/>
      <c r="C198" s="44"/>
      <c r="D198" s="118"/>
      <c r="E198" s="119"/>
      <c r="F198" s="118"/>
      <c r="G198" s="118"/>
      <c r="H198" s="118"/>
      <c r="I198" s="118"/>
      <c r="J198" s="243"/>
      <c r="K198" s="49"/>
    </row>
    <row r="199" spans="8:8">
      <c r="A199" s="117"/>
      <c r="B199" s="44"/>
      <c r="C199" s="44"/>
      <c r="D199" s="118"/>
      <c r="E199" s="119"/>
      <c r="F199" s="118"/>
      <c r="G199" s="118"/>
      <c r="H199" s="118"/>
      <c r="I199" s="118"/>
      <c r="J199" s="243"/>
      <c r="K199" s="49"/>
    </row>
    <row r="200" spans="8:8">
      <c r="A200" s="117"/>
      <c r="B200" s="44"/>
      <c r="C200" s="44"/>
      <c r="D200" s="118"/>
      <c r="E200" s="119"/>
      <c r="F200" s="118"/>
      <c r="G200" s="118"/>
      <c r="H200" s="118"/>
      <c r="I200" s="118"/>
      <c r="J200" s="243"/>
      <c r="K200" s="49"/>
    </row>
    <row r="201" spans="8:8">
      <c r="A201" s="117"/>
      <c r="B201" s="118"/>
      <c r="C201" s="118"/>
      <c r="D201" s="118"/>
      <c r="E201" s="119"/>
      <c r="F201" s="118"/>
      <c r="G201" s="119"/>
      <c r="H201" s="118"/>
      <c r="I201" s="119"/>
      <c r="J201" s="243"/>
      <c r="K201" s="49"/>
    </row>
    <row r="202" spans="8:8">
      <c r="A202" s="236" t="s">
        <v>151</v>
      </c>
      <c r="B202" s="143" t="s">
        <v>152</v>
      </c>
      <c r="C202" s="143" t="s">
        <v>3</v>
      </c>
      <c r="D202" s="143" t="s">
        <v>98</v>
      </c>
      <c r="E202" s="143"/>
      <c r="F202" s="143" t="s">
        <v>99</v>
      </c>
      <c r="G202" s="143"/>
      <c r="H202" s="143" t="s">
        <v>100</v>
      </c>
      <c r="I202" s="143"/>
      <c r="J202" s="143" t="s">
        <v>4</v>
      </c>
      <c r="K202" s="143"/>
    </row>
    <row r="203" spans="8:8">
      <c r="A203" s="236"/>
      <c r="B203" s="143"/>
      <c r="C203" s="143"/>
      <c r="D203" s="138" t="s">
        <v>147</v>
      </c>
      <c r="E203" s="146" t="s">
        <v>148</v>
      </c>
      <c r="F203" s="138" t="s">
        <v>147</v>
      </c>
      <c r="G203" s="146" t="s">
        <v>148</v>
      </c>
      <c r="H203" s="138" t="s">
        <v>147</v>
      </c>
      <c r="I203" s="146" t="s">
        <v>148</v>
      </c>
      <c r="J203" s="151" t="s">
        <v>147</v>
      </c>
      <c r="K203" s="146" t="s">
        <v>148</v>
      </c>
    </row>
    <row r="204" spans="8:8">
      <c r="A204" s="149" t="s">
        <v>61</v>
      </c>
      <c r="B204" s="249" t="s">
        <v>188</v>
      </c>
      <c r="C204" s="151" t="s">
        <v>63</v>
      </c>
      <c r="D204" s="151">
        <v>4.0</v>
      </c>
      <c r="E204" s="152">
        <f t="shared" si="65" ref="E204:E260">D204*2.5</f>
        <v>10.0</v>
      </c>
      <c r="F204" s="151">
        <v>4.0</v>
      </c>
      <c r="G204" s="152">
        <f t="shared" si="66" ref="G204:G260">F204*2.5</f>
        <v>10.0</v>
      </c>
      <c r="H204" s="151">
        <v>6.0</v>
      </c>
      <c r="I204" s="152">
        <f t="shared" si="67" ref="I204:I260">H204*2.5</f>
        <v>15.0</v>
      </c>
      <c r="J204" s="238">
        <f t="shared" si="68" ref="J204:K260">D204+F204+H204</f>
        <v>14.0</v>
      </c>
      <c r="K204" s="238">
        <f t="shared" si="68"/>
        <v>35.0</v>
      </c>
    </row>
    <row r="205" spans="8:8">
      <c r="A205" s="149"/>
      <c r="B205" s="259" t="s">
        <v>45</v>
      </c>
      <c r="C205" s="151" t="s">
        <v>175</v>
      </c>
      <c r="D205" s="151">
        <v>5.0</v>
      </c>
      <c r="E205" s="152">
        <f t="shared" si="65"/>
        <v>12.5</v>
      </c>
      <c r="F205" s="151">
        <v>5.0</v>
      </c>
      <c r="G205" s="152">
        <f t="shared" si="66"/>
        <v>12.5</v>
      </c>
      <c r="H205" s="151">
        <v>0.0</v>
      </c>
      <c r="I205" s="152">
        <f t="shared" si="67"/>
        <v>0.0</v>
      </c>
      <c r="J205" s="238">
        <f t="shared" si="68"/>
        <v>10.0</v>
      </c>
      <c r="K205" s="238">
        <f t="shared" si="68"/>
        <v>25.0</v>
      </c>
    </row>
    <row r="206" spans="8:8">
      <c r="A206" s="149"/>
      <c r="B206" s="259"/>
      <c r="C206" s="151" t="s">
        <v>63</v>
      </c>
      <c r="D206" s="151">
        <v>5.0</v>
      </c>
      <c r="E206" s="152">
        <f t="shared" si="65"/>
        <v>12.5</v>
      </c>
      <c r="F206" s="151">
        <v>0.0</v>
      </c>
      <c r="G206" s="152">
        <f t="shared" si="66"/>
        <v>0.0</v>
      </c>
      <c r="H206" s="151">
        <v>7.0</v>
      </c>
      <c r="I206" s="152">
        <f t="shared" si="67"/>
        <v>17.5</v>
      </c>
      <c r="J206" s="238">
        <f t="shared" si="68"/>
        <v>12.0</v>
      </c>
      <c r="K206" s="238">
        <f t="shared" si="68"/>
        <v>30.0</v>
      </c>
    </row>
    <row r="207" spans="8:8">
      <c r="A207" s="149"/>
      <c r="B207" s="259"/>
      <c r="C207" s="151" t="s">
        <v>76</v>
      </c>
      <c r="D207" s="151">
        <v>0.0</v>
      </c>
      <c r="E207" s="152">
        <f t="shared" si="65"/>
        <v>0.0</v>
      </c>
      <c r="F207" s="151">
        <v>4.0</v>
      </c>
      <c r="G207" s="152">
        <f t="shared" si="66"/>
        <v>10.0</v>
      </c>
      <c r="H207" s="151">
        <v>6.0</v>
      </c>
      <c r="I207" s="152">
        <f t="shared" si="67"/>
        <v>15.0</v>
      </c>
      <c r="J207" s="238">
        <f t="shared" si="68"/>
        <v>10.0</v>
      </c>
      <c r="K207" s="238">
        <f t="shared" si="68"/>
        <v>25.0</v>
      </c>
    </row>
    <row r="208" spans="8:8">
      <c r="A208" s="149"/>
      <c r="B208" s="249" t="s">
        <v>155</v>
      </c>
      <c r="C208" s="151" t="s">
        <v>63</v>
      </c>
      <c r="D208" s="151">
        <v>5.0</v>
      </c>
      <c r="E208" s="152">
        <f t="shared" si="65"/>
        <v>12.5</v>
      </c>
      <c r="F208" s="151">
        <v>8.0</v>
      </c>
      <c r="G208" s="152">
        <f t="shared" si="66"/>
        <v>20.0</v>
      </c>
      <c r="H208" s="151">
        <v>11.0</v>
      </c>
      <c r="I208" s="152">
        <f t="shared" si="67"/>
        <v>27.5</v>
      </c>
      <c r="J208" s="238">
        <f t="shared" si="68"/>
        <v>24.0</v>
      </c>
      <c r="K208" s="238">
        <f t="shared" si="68"/>
        <v>60.0</v>
      </c>
    </row>
    <row r="209" spans="8:8">
      <c r="A209" s="149"/>
      <c r="B209" s="268" t="s">
        <v>123</v>
      </c>
      <c r="C209" s="151" t="s">
        <v>63</v>
      </c>
      <c r="D209" s="151">
        <v>4.0</v>
      </c>
      <c r="E209" s="152">
        <f t="shared" si="65"/>
        <v>10.0</v>
      </c>
      <c r="F209" s="151">
        <v>3.0</v>
      </c>
      <c r="G209" s="152">
        <f t="shared" si="66"/>
        <v>7.5</v>
      </c>
      <c r="H209" s="151">
        <v>5.0</v>
      </c>
      <c r="I209" s="152">
        <f t="shared" si="67"/>
        <v>12.5</v>
      </c>
      <c r="J209" s="238">
        <f t="shared" si="68"/>
        <v>12.0</v>
      </c>
      <c r="K209" s="238">
        <f t="shared" si="68"/>
        <v>30.0</v>
      </c>
    </row>
    <row r="210" spans="8:8">
      <c r="A210" s="149"/>
      <c r="B210" s="268"/>
      <c r="C210" s="151" t="s">
        <v>65</v>
      </c>
      <c r="D210" s="151">
        <v>4.0</v>
      </c>
      <c r="E210" s="152">
        <f t="shared" si="65"/>
        <v>10.0</v>
      </c>
      <c r="F210" s="151">
        <v>3.0</v>
      </c>
      <c r="G210" s="152">
        <f t="shared" si="66"/>
        <v>7.5</v>
      </c>
      <c r="H210" s="151">
        <v>6.0</v>
      </c>
      <c r="I210" s="152">
        <f t="shared" si="67"/>
        <v>15.0</v>
      </c>
      <c r="J210" s="238">
        <f t="shared" si="68"/>
        <v>13.0</v>
      </c>
      <c r="K210" s="238">
        <f t="shared" si="68"/>
        <v>32.5</v>
      </c>
    </row>
    <row r="211" spans="8:8">
      <c r="A211" s="149"/>
      <c r="B211" s="268"/>
      <c r="C211" s="151" t="s">
        <v>66</v>
      </c>
      <c r="D211" s="151">
        <v>4.0</v>
      </c>
      <c r="E211" s="152">
        <f t="shared" si="65"/>
        <v>10.0</v>
      </c>
      <c r="F211" s="151">
        <v>3.0</v>
      </c>
      <c r="G211" s="152">
        <f t="shared" si="66"/>
        <v>7.5</v>
      </c>
      <c r="H211" s="151">
        <v>6.0</v>
      </c>
      <c r="I211" s="152">
        <f t="shared" si="67"/>
        <v>15.0</v>
      </c>
      <c r="J211" s="238">
        <f t="shared" si="68"/>
        <v>13.0</v>
      </c>
      <c r="K211" s="238">
        <f t="shared" si="68"/>
        <v>32.5</v>
      </c>
    </row>
    <row r="212" spans="8:8">
      <c r="A212" s="149"/>
      <c r="B212" s="268"/>
      <c r="C212" s="151" t="s">
        <v>174</v>
      </c>
      <c r="D212" s="151">
        <v>3.0</v>
      </c>
      <c r="E212" s="152">
        <f t="shared" si="65"/>
        <v>7.5</v>
      </c>
      <c r="F212" s="151">
        <v>4.0</v>
      </c>
      <c r="G212" s="152">
        <f t="shared" si="66"/>
        <v>10.0</v>
      </c>
      <c r="H212" s="151">
        <v>5.0</v>
      </c>
      <c r="I212" s="152">
        <f t="shared" si="67"/>
        <v>12.5</v>
      </c>
      <c r="J212" s="238">
        <f t="shared" si="68"/>
        <v>12.0</v>
      </c>
      <c r="K212" s="238">
        <f t="shared" si="68"/>
        <v>30.0</v>
      </c>
    </row>
    <row r="213" spans="8:8">
      <c r="A213" s="149"/>
      <c r="B213" s="268"/>
      <c r="C213" s="151" t="s">
        <v>67</v>
      </c>
      <c r="D213" s="151">
        <v>3.0</v>
      </c>
      <c r="E213" s="152">
        <f t="shared" si="65"/>
        <v>7.5</v>
      </c>
      <c r="F213" s="151">
        <v>4.0</v>
      </c>
      <c r="G213" s="152">
        <f t="shared" si="66"/>
        <v>10.0</v>
      </c>
      <c r="H213" s="151">
        <v>5.0</v>
      </c>
      <c r="I213" s="152">
        <f t="shared" si="67"/>
        <v>12.5</v>
      </c>
      <c r="J213" s="238">
        <f t="shared" si="68"/>
        <v>12.0</v>
      </c>
      <c r="K213" s="238">
        <f t="shared" si="68"/>
        <v>30.0</v>
      </c>
    </row>
    <row r="214" spans="8:8">
      <c r="A214" s="149"/>
      <c r="B214" s="268"/>
      <c r="C214" s="151" t="s">
        <v>197</v>
      </c>
      <c r="D214" s="151">
        <v>3.0</v>
      </c>
      <c r="E214" s="152">
        <f t="shared" si="65"/>
        <v>7.5</v>
      </c>
      <c r="F214" s="151">
        <v>3.0</v>
      </c>
      <c r="G214" s="152">
        <f t="shared" si="66"/>
        <v>7.5</v>
      </c>
      <c r="H214" s="151">
        <v>5.0</v>
      </c>
      <c r="I214" s="152">
        <f t="shared" si="67"/>
        <v>12.5</v>
      </c>
      <c r="J214" s="238">
        <f t="shared" si="68"/>
        <v>11.0</v>
      </c>
      <c r="K214" s="238">
        <f t="shared" si="68"/>
        <v>27.5</v>
      </c>
    </row>
    <row r="215" spans="8:8">
      <c r="A215" s="149"/>
      <c r="B215" s="268"/>
      <c r="C215" s="151" t="s">
        <v>83</v>
      </c>
      <c r="D215" s="151">
        <v>3.0</v>
      </c>
      <c r="E215" s="152">
        <f t="shared" si="65"/>
        <v>7.5</v>
      </c>
      <c r="F215" s="151">
        <v>3.0</v>
      </c>
      <c r="G215" s="152">
        <f t="shared" si="66"/>
        <v>7.5</v>
      </c>
      <c r="H215" s="151">
        <v>5.0</v>
      </c>
      <c r="I215" s="152">
        <f t="shared" si="67"/>
        <v>12.5</v>
      </c>
      <c r="J215" s="238">
        <f t="shared" si="68"/>
        <v>11.0</v>
      </c>
      <c r="K215" s="238">
        <f t="shared" si="68"/>
        <v>27.5</v>
      </c>
    </row>
    <row r="216" spans="8:8">
      <c r="A216" s="149"/>
      <c r="B216" s="249" t="s">
        <v>154</v>
      </c>
      <c r="C216" s="151" t="s">
        <v>63</v>
      </c>
      <c r="D216" s="151">
        <v>0.0</v>
      </c>
      <c r="E216" s="152">
        <f t="shared" si="65"/>
        <v>0.0</v>
      </c>
      <c r="F216" s="151">
        <v>0.0</v>
      </c>
      <c r="G216" s="152">
        <f t="shared" si="66"/>
        <v>0.0</v>
      </c>
      <c r="H216" s="151">
        <v>0.0</v>
      </c>
      <c r="I216" s="152">
        <f t="shared" si="67"/>
        <v>0.0</v>
      </c>
      <c r="J216" s="238">
        <f t="shared" si="68"/>
        <v>0.0</v>
      </c>
      <c r="K216" s="238">
        <f t="shared" si="68"/>
        <v>0.0</v>
      </c>
    </row>
    <row r="217" spans="8:8">
      <c r="A217" s="149"/>
      <c r="B217" s="249" t="s">
        <v>157</v>
      </c>
      <c r="C217" s="151" t="s">
        <v>63</v>
      </c>
      <c r="D217" s="151">
        <v>4.0</v>
      </c>
      <c r="E217" s="152">
        <f t="shared" si="65"/>
        <v>10.0</v>
      </c>
      <c r="F217" s="151">
        <v>4.0</v>
      </c>
      <c r="G217" s="152">
        <f t="shared" si="66"/>
        <v>10.0</v>
      </c>
      <c r="H217" s="151">
        <v>5.0</v>
      </c>
      <c r="I217" s="152">
        <f t="shared" si="67"/>
        <v>12.5</v>
      </c>
      <c r="J217" s="238">
        <f t="shared" si="68"/>
        <v>13.0</v>
      </c>
      <c r="K217" s="238">
        <f t="shared" si="68"/>
        <v>32.5</v>
      </c>
    </row>
    <row r="218" spans="8:8">
      <c r="A218" s="149"/>
      <c r="B218" s="249" t="s">
        <v>96</v>
      </c>
      <c r="C218" s="151" t="s">
        <v>63</v>
      </c>
      <c r="D218" s="151"/>
      <c r="E218" s="152">
        <f t="shared" si="65"/>
        <v>0.0</v>
      </c>
      <c r="F218" s="151"/>
      <c r="G218" s="152">
        <f t="shared" si="66"/>
        <v>0.0</v>
      </c>
      <c r="H218" s="151"/>
      <c r="I218" s="152">
        <f t="shared" si="67"/>
        <v>0.0</v>
      </c>
      <c r="J218" s="238">
        <f t="shared" si="68"/>
        <v>0.0</v>
      </c>
      <c r="K218" s="238">
        <f t="shared" si="68"/>
        <v>0.0</v>
      </c>
    </row>
    <row r="219" spans="8:8">
      <c r="A219" s="149"/>
      <c r="B219" s="157" t="s">
        <v>16</v>
      </c>
      <c r="C219" s="151" t="s">
        <v>63</v>
      </c>
      <c r="D219" s="151"/>
      <c r="E219" s="152">
        <f t="shared" si="65"/>
        <v>0.0</v>
      </c>
      <c r="F219" s="151"/>
      <c r="G219" s="152">
        <f t="shared" si="66"/>
        <v>0.0</v>
      </c>
      <c r="H219" s="151"/>
      <c r="I219" s="152">
        <f t="shared" si="67"/>
        <v>0.0</v>
      </c>
      <c r="J219" s="238">
        <f t="shared" si="68"/>
        <v>0.0</v>
      </c>
      <c r="K219" s="238">
        <f t="shared" si="68"/>
        <v>0.0</v>
      </c>
    </row>
    <row r="220" spans="8:8">
      <c r="A220" s="149"/>
      <c r="B220" s="249" t="s">
        <v>189</v>
      </c>
      <c r="C220" s="151" t="s">
        <v>125</v>
      </c>
      <c r="D220" s="151">
        <v>4.0</v>
      </c>
      <c r="E220" s="152">
        <f t="shared" si="65"/>
        <v>10.0</v>
      </c>
      <c r="F220" s="151">
        <v>4.0</v>
      </c>
      <c r="G220" s="152">
        <f t="shared" si="66"/>
        <v>10.0</v>
      </c>
      <c r="H220" s="151">
        <v>4.0</v>
      </c>
      <c r="I220" s="152">
        <f t="shared" si="67"/>
        <v>10.0</v>
      </c>
      <c r="J220" s="238">
        <f t="shared" si="68"/>
        <v>12.0</v>
      </c>
      <c r="K220" s="238">
        <f t="shared" si="68"/>
        <v>30.0</v>
      </c>
    </row>
    <row r="221" spans="8:8">
      <c r="A221" s="149"/>
      <c r="B221" s="150" t="s">
        <v>13</v>
      </c>
      <c r="C221" s="151" t="s">
        <v>76</v>
      </c>
      <c r="D221" s="151"/>
      <c r="E221" s="152">
        <f t="shared" si="65"/>
        <v>0.0</v>
      </c>
      <c r="F221" s="151">
        <v>3.0</v>
      </c>
      <c r="G221" s="152">
        <f t="shared" si="66"/>
        <v>7.5</v>
      </c>
      <c r="H221" s="151">
        <v>3.0</v>
      </c>
      <c r="I221" s="152">
        <f t="shared" si="67"/>
        <v>7.5</v>
      </c>
      <c r="J221" s="238">
        <f t="shared" si="68"/>
        <v>6.0</v>
      </c>
      <c r="K221" s="238">
        <f t="shared" si="68"/>
        <v>15.0</v>
      </c>
    </row>
    <row r="222" spans="8:8">
      <c r="A222" s="149"/>
      <c r="B222" s="150"/>
      <c r="C222" s="151" t="s">
        <v>81</v>
      </c>
      <c r="D222" s="151">
        <v>3.0</v>
      </c>
      <c r="E222" s="152">
        <f t="shared" si="65"/>
        <v>7.5</v>
      </c>
      <c r="F222" s="151">
        <v>3.0</v>
      </c>
      <c r="G222" s="152">
        <f t="shared" si="66"/>
        <v>7.5</v>
      </c>
      <c r="H222" s="151">
        <v>3.0</v>
      </c>
      <c r="I222" s="152">
        <f t="shared" si="67"/>
        <v>7.5</v>
      </c>
      <c r="J222" s="238">
        <f t="shared" si="68"/>
        <v>9.0</v>
      </c>
      <c r="K222" s="238">
        <f t="shared" si="68"/>
        <v>22.5</v>
      </c>
    </row>
    <row r="223" spans="8:8">
      <c r="A223" s="149"/>
      <c r="B223" s="150"/>
      <c r="C223" s="151" t="s">
        <v>63</v>
      </c>
      <c r="D223" s="151">
        <v>4.0</v>
      </c>
      <c r="E223" s="152">
        <f t="shared" si="65"/>
        <v>10.0</v>
      </c>
      <c r="F223" s="151"/>
      <c r="G223" s="152">
        <f t="shared" si="66"/>
        <v>0.0</v>
      </c>
      <c r="H223" s="151">
        <v>3.0</v>
      </c>
      <c r="I223" s="152">
        <f t="shared" si="67"/>
        <v>7.5</v>
      </c>
      <c r="J223" s="238">
        <f t="shared" si="68"/>
        <v>7.0</v>
      </c>
      <c r="K223" s="238">
        <f t="shared" si="68"/>
        <v>17.5</v>
      </c>
    </row>
    <row r="224" spans="8:8">
      <c r="A224" s="149"/>
      <c r="B224" s="249" t="s">
        <v>112</v>
      </c>
      <c r="C224" s="151" t="s">
        <v>63</v>
      </c>
      <c r="D224" s="151">
        <v>2.0</v>
      </c>
      <c r="E224" s="152">
        <f t="shared" si="65"/>
        <v>5.0</v>
      </c>
      <c r="F224" s="151">
        <v>3.0</v>
      </c>
      <c r="G224" s="152">
        <f t="shared" si="66"/>
        <v>7.5</v>
      </c>
      <c r="H224" s="151">
        <v>4.0</v>
      </c>
      <c r="I224" s="152">
        <f t="shared" si="67"/>
        <v>10.0</v>
      </c>
      <c r="J224" s="238">
        <f t="shared" si="68"/>
        <v>9.0</v>
      </c>
      <c r="K224" s="238">
        <f t="shared" si="68"/>
        <v>22.5</v>
      </c>
    </row>
    <row r="225" spans="8:8">
      <c r="A225" s="149"/>
      <c r="B225" s="150" t="s">
        <v>35</v>
      </c>
      <c r="C225" s="151" t="s">
        <v>71</v>
      </c>
      <c r="D225" s="151">
        <v>5.0</v>
      </c>
      <c r="E225" s="152">
        <f t="shared" si="65"/>
        <v>12.5</v>
      </c>
      <c r="F225" s="151"/>
      <c r="G225" s="152">
        <f t="shared" si="66"/>
        <v>0.0</v>
      </c>
      <c r="H225" s="151"/>
      <c r="I225" s="152">
        <f t="shared" si="67"/>
        <v>0.0</v>
      </c>
      <c r="J225" s="238">
        <f t="shared" si="68"/>
        <v>5.0</v>
      </c>
      <c r="K225" s="238">
        <f t="shared" si="68"/>
        <v>12.5</v>
      </c>
    </row>
    <row r="226" spans="8:8">
      <c r="A226" s="149"/>
      <c r="B226" s="150"/>
      <c r="C226" s="151" t="s">
        <v>72</v>
      </c>
      <c r="D226" s="151">
        <v>3.0</v>
      </c>
      <c r="E226" s="152">
        <f t="shared" si="65"/>
        <v>7.5</v>
      </c>
      <c r="F226" s="151">
        <v>3.0</v>
      </c>
      <c r="G226" s="152">
        <f t="shared" si="66"/>
        <v>7.5</v>
      </c>
      <c r="H226" s="151"/>
      <c r="I226" s="152">
        <f t="shared" si="67"/>
        <v>0.0</v>
      </c>
      <c r="J226" s="238">
        <f t="shared" si="68"/>
        <v>6.0</v>
      </c>
      <c r="K226" s="238">
        <f t="shared" si="68"/>
        <v>15.0</v>
      </c>
    </row>
    <row r="227" spans="8:8">
      <c r="A227" s="149"/>
      <c r="B227" s="150"/>
      <c r="C227" s="151" t="s">
        <v>73</v>
      </c>
      <c r="D227" s="151"/>
      <c r="E227" s="152">
        <f t="shared" si="65"/>
        <v>0.0</v>
      </c>
      <c r="F227" s="151">
        <v>3.0</v>
      </c>
      <c r="G227" s="152">
        <f t="shared" si="66"/>
        <v>7.5</v>
      </c>
      <c r="H227" s="151">
        <v>4.0</v>
      </c>
      <c r="I227" s="152">
        <f t="shared" si="67"/>
        <v>10.0</v>
      </c>
      <c r="J227" s="238">
        <f t="shared" si="68"/>
        <v>7.0</v>
      </c>
      <c r="K227" s="238">
        <f t="shared" si="68"/>
        <v>17.5</v>
      </c>
    </row>
    <row r="228" spans="8:8">
      <c r="A228" s="149"/>
      <c r="B228" s="150"/>
      <c r="C228" s="151" t="s">
        <v>81</v>
      </c>
      <c r="D228" s="151"/>
      <c r="E228" s="152">
        <f t="shared" si="65"/>
        <v>0.0</v>
      </c>
      <c r="F228" s="151"/>
      <c r="G228" s="152">
        <f t="shared" si="66"/>
        <v>0.0</v>
      </c>
      <c r="H228" s="151">
        <v>5.0</v>
      </c>
      <c r="I228" s="152">
        <f t="shared" si="67"/>
        <v>12.5</v>
      </c>
      <c r="J228" s="238">
        <f t="shared" si="68"/>
        <v>5.0</v>
      </c>
      <c r="K228" s="238">
        <f t="shared" si="68"/>
        <v>12.5</v>
      </c>
    </row>
    <row r="229" spans="8:8">
      <c r="A229" s="149"/>
      <c r="B229" s="249" t="s">
        <v>74</v>
      </c>
      <c r="C229" s="151" t="s">
        <v>63</v>
      </c>
      <c r="D229" s="151">
        <v>3.0</v>
      </c>
      <c r="E229" s="152">
        <f t="shared" si="65"/>
        <v>7.5</v>
      </c>
      <c r="F229" s="151">
        <v>3.0</v>
      </c>
      <c r="G229" s="152">
        <f t="shared" si="66"/>
        <v>7.5</v>
      </c>
      <c r="H229" s="151">
        <v>5.0</v>
      </c>
      <c r="I229" s="152">
        <f t="shared" si="67"/>
        <v>12.5</v>
      </c>
      <c r="J229" s="238">
        <f t="shared" si="68"/>
        <v>11.0</v>
      </c>
      <c r="K229" s="238">
        <f t="shared" si="68"/>
        <v>27.5</v>
      </c>
    </row>
    <row r="230" spans="8:8">
      <c r="A230" s="149"/>
      <c r="B230" s="249" t="s">
        <v>158</v>
      </c>
      <c r="C230" s="151" t="s">
        <v>109</v>
      </c>
      <c r="D230" s="151">
        <v>4.0</v>
      </c>
      <c r="E230" s="152">
        <f t="shared" si="65"/>
        <v>10.0</v>
      </c>
      <c r="F230" s="151">
        <v>4.0</v>
      </c>
      <c r="G230" s="152">
        <f t="shared" si="66"/>
        <v>10.0</v>
      </c>
      <c r="H230" s="151">
        <v>5.0</v>
      </c>
      <c r="I230" s="152">
        <f t="shared" si="67"/>
        <v>12.5</v>
      </c>
      <c r="J230" s="238">
        <f t="shared" si="68"/>
        <v>13.0</v>
      </c>
      <c r="K230" s="238">
        <f t="shared" si="68"/>
        <v>32.5</v>
      </c>
    </row>
    <row r="231" spans="8:8">
      <c r="A231" s="149"/>
      <c r="B231" s="150" t="s">
        <v>159</v>
      </c>
      <c r="C231" s="151" t="s">
        <v>63</v>
      </c>
      <c r="D231" s="151">
        <v>4.0</v>
      </c>
      <c r="E231" s="152">
        <f t="shared" si="65"/>
        <v>10.0</v>
      </c>
      <c r="F231" s="151">
        <v>4.0</v>
      </c>
      <c r="G231" s="152">
        <f t="shared" si="66"/>
        <v>10.0</v>
      </c>
      <c r="H231" s="151">
        <v>5.0</v>
      </c>
      <c r="I231" s="152">
        <f t="shared" si="67"/>
        <v>12.5</v>
      </c>
      <c r="J231" s="238">
        <f t="shared" si="68"/>
        <v>13.0</v>
      </c>
      <c r="K231" s="238">
        <f t="shared" si="68"/>
        <v>32.5</v>
      </c>
    </row>
    <row r="232" spans="8:8">
      <c r="A232" s="149"/>
      <c r="B232" s="150"/>
      <c r="C232" s="151" t="s">
        <v>81</v>
      </c>
      <c r="D232" s="151">
        <v>4.0</v>
      </c>
      <c r="E232" s="152">
        <f t="shared" si="65"/>
        <v>10.0</v>
      </c>
      <c r="F232" s="151">
        <v>4.0</v>
      </c>
      <c r="G232" s="152">
        <f t="shared" si="66"/>
        <v>10.0</v>
      </c>
      <c r="H232" s="151">
        <v>5.0</v>
      </c>
      <c r="I232" s="152">
        <f t="shared" si="67"/>
        <v>12.5</v>
      </c>
      <c r="J232" s="238">
        <f t="shared" si="68"/>
        <v>13.0</v>
      </c>
      <c r="K232" s="238">
        <f t="shared" si="68"/>
        <v>32.5</v>
      </c>
    </row>
    <row r="233" spans="8:8">
      <c r="A233" s="149"/>
      <c r="B233" s="259" t="s">
        <v>107</v>
      </c>
      <c r="C233" s="151" t="s">
        <v>173</v>
      </c>
      <c r="D233" s="151">
        <v>0.0</v>
      </c>
      <c r="E233" s="152">
        <f t="shared" si="65"/>
        <v>0.0</v>
      </c>
      <c r="F233" s="151">
        <v>4.0</v>
      </c>
      <c r="G233" s="152">
        <f t="shared" si="66"/>
        <v>10.0</v>
      </c>
      <c r="H233" s="151">
        <v>6.0</v>
      </c>
      <c r="I233" s="152">
        <f t="shared" si="67"/>
        <v>15.0</v>
      </c>
      <c r="J233" s="238">
        <f t="shared" si="68"/>
        <v>10.0</v>
      </c>
      <c r="K233" s="238">
        <f t="shared" si="68"/>
        <v>25.0</v>
      </c>
    </row>
    <row r="234" spans="8:8">
      <c r="A234" s="149"/>
      <c r="B234" s="259"/>
      <c r="C234" s="174" t="s">
        <v>71</v>
      </c>
      <c r="D234" s="151">
        <v>4.0</v>
      </c>
      <c r="E234" s="152">
        <f t="shared" si="65"/>
        <v>10.0</v>
      </c>
      <c r="F234" s="151">
        <v>0.0</v>
      </c>
      <c r="G234" s="152">
        <f t="shared" si="66"/>
        <v>0.0</v>
      </c>
      <c r="H234" s="151">
        <v>0.0</v>
      </c>
      <c r="I234" s="152">
        <f t="shared" si="67"/>
        <v>0.0</v>
      </c>
      <c r="J234" s="238">
        <f t="shared" si="68"/>
        <v>4.0</v>
      </c>
      <c r="K234" s="238">
        <f t="shared" si="68"/>
        <v>10.0</v>
      </c>
    </row>
    <row r="235" spans="8:8">
      <c r="A235" s="149"/>
      <c r="B235" s="249" t="s">
        <v>156</v>
      </c>
      <c r="C235" s="174" t="s">
        <v>71</v>
      </c>
      <c r="D235" s="151">
        <v>3.0</v>
      </c>
      <c r="E235" s="152">
        <f t="shared" si="65"/>
        <v>7.5</v>
      </c>
      <c r="F235" s="151">
        <v>4.0</v>
      </c>
      <c r="G235" s="152">
        <f t="shared" si="66"/>
        <v>10.0</v>
      </c>
      <c r="H235" s="151">
        <v>6.0</v>
      </c>
      <c r="I235" s="152">
        <f t="shared" si="67"/>
        <v>15.0</v>
      </c>
      <c r="J235" s="238">
        <f t="shared" si="68"/>
        <v>13.0</v>
      </c>
      <c r="K235" s="238">
        <f t="shared" si="68"/>
        <v>32.5</v>
      </c>
    </row>
    <row r="236" spans="8:8">
      <c r="A236" s="149"/>
      <c r="B236" s="150" t="s">
        <v>6</v>
      </c>
      <c r="C236" s="151" t="s">
        <v>63</v>
      </c>
      <c r="D236" s="151"/>
      <c r="E236" s="152">
        <f t="shared" si="65"/>
        <v>0.0</v>
      </c>
      <c r="F236" s="151"/>
      <c r="G236" s="152">
        <f t="shared" si="66"/>
        <v>0.0</v>
      </c>
      <c r="H236" s="151"/>
      <c r="I236" s="152">
        <f t="shared" si="67"/>
        <v>0.0</v>
      </c>
      <c r="J236" s="238">
        <f t="shared" si="68"/>
        <v>0.0</v>
      </c>
      <c r="K236" s="238">
        <f t="shared" si="68"/>
        <v>0.0</v>
      </c>
    </row>
    <row r="237" spans="8:8">
      <c r="A237" s="149"/>
      <c r="B237" s="150"/>
      <c r="C237" s="151" t="s">
        <v>76</v>
      </c>
      <c r="D237" s="151"/>
      <c r="E237" s="152">
        <f t="shared" si="65"/>
        <v>0.0</v>
      </c>
      <c r="F237" s="151"/>
      <c r="G237" s="152">
        <f t="shared" si="66"/>
        <v>0.0</v>
      </c>
      <c r="H237" s="151"/>
      <c r="I237" s="152">
        <f t="shared" si="67"/>
        <v>0.0</v>
      </c>
      <c r="J237" s="238">
        <f t="shared" si="68"/>
        <v>0.0</v>
      </c>
      <c r="K237" s="238">
        <f t="shared" si="68"/>
        <v>0.0</v>
      </c>
    </row>
    <row r="238" spans="8:8">
      <c r="A238" s="149"/>
      <c r="B238" s="150"/>
      <c r="C238" s="151" t="s">
        <v>77</v>
      </c>
      <c r="D238" s="151"/>
      <c r="E238" s="152">
        <f t="shared" si="65"/>
        <v>0.0</v>
      </c>
      <c r="F238" s="151"/>
      <c r="G238" s="152">
        <f t="shared" si="66"/>
        <v>0.0</v>
      </c>
      <c r="H238" s="151"/>
      <c r="I238" s="152">
        <f t="shared" si="67"/>
        <v>0.0</v>
      </c>
      <c r="J238" s="238">
        <f t="shared" si="68"/>
        <v>0.0</v>
      </c>
      <c r="K238" s="238">
        <f t="shared" si="68"/>
        <v>0.0</v>
      </c>
    </row>
    <row r="239" spans="8:8">
      <c r="A239" s="149"/>
      <c r="B239" s="150"/>
      <c r="C239" s="151" t="s">
        <v>67</v>
      </c>
      <c r="D239" s="151"/>
      <c r="E239" s="152">
        <f t="shared" si="65"/>
        <v>0.0</v>
      </c>
      <c r="F239" s="151"/>
      <c r="G239" s="152">
        <f t="shared" si="66"/>
        <v>0.0</v>
      </c>
      <c r="H239" s="151"/>
      <c r="I239" s="152">
        <f t="shared" si="67"/>
        <v>0.0</v>
      </c>
      <c r="J239" s="238">
        <f t="shared" si="68"/>
        <v>0.0</v>
      </c>
      <c r="K239" s="238">
        <f t="shared" si="68"/>
        <v>0.0</v>
      </c>
    </row>
    <row r="240" spans="8:8">
      <c r="A240" s="149"/>
      <c r="B240" s="150"/>
      <c r="C240" s="151" t="s">
        <v>78</v>
      </c>
      <c r="D240" s="151"/>
      <c r="E240" s="152">
        <f t="shared" si="65"/>
        <v>0.0</v>
      </c>
      <c r="F240" s="151"/>
      <c r="G240" s="152">
        <f t="shared" si="66"/>
        <v>0.0</v>
      </c>
      <c r="H240" s="151">
        <v>4.0</v>
      </c>
      <c r="I240" s="152">
        <f t="shared" si="67"/>
        <v>10.0</v>
      </c>
      <c r="J240" s="238">
        <f t="shared" si="68"/>
        <v>4.0</v>
      </c>
      <c r="K240" s="238">
        <f t="shared" si="68"/>
        <v>10.0</v>
      </c>
    </row>
    <row r="241" spans="8:8">
      <c r="A241" s="149"/>
      <c r="B241" s="150"/>
      <c r="C241" s="151" t="s">
        <v>79</v>
      </c>
      <c r="D241" s="151">
        <v>4.0</v>
      </c>
      <c r="E241" s="152">
        <f t="shared" si="65"/>
        <v>10.0</v>
      </c>
      <c r="F241" s="151"/>
      <c r="G241" s="152">
        <f t="shared" si="66"/>
        <v>0.0</v>
      </c>
      <c r="H241" s="151"/>
      <c r="I241" s="152">
        <f t="shared" si="67"/>
        <v>0.0</v>
      </c>
      <c r="J241" s="238">
        <f t="shared" si="68"/>
        <v>4.0</v>
      </c>
      <c r="K241" s="238">
        <f t="shared" si="68"/>
        <v>10.0</v>
      </c>
    </row>
    <row r="242" spans="8:8">
      <c r="A242" s="149"/>
      <c r="B242" s="150"/>
      <c r="C242" s="151" t="s">
        <v>80</v>
      </c>
      <c r="D242" s="151">
        <v>4.0</v>
      </c>
      <c r="E242" s="152">
        <f t="shared" si="65"/>
        <v>10.0</v>
      </c>
      <c r="F242" s="151"/>
      <c r="G242" s="152">
        <f t="shared" si="66"/>
        <v>0.0</v>
      </c>
      <c r="H242" s="151"/>
      <c r="I242" s="152">
        <f t="shared" si="67"/>
        <v>0.0</v>
      </c>
      <c r="J242" s="238">
        <f t="shared" si="68"/>
        <v>4.0</v>
      </c>
      <c r="K242" s="238">
        <f t="shared" si="68"/>
        <v>10.0</v>
      </c>
    </row>
    <row r="243" spans="8:8">
      <c r="A243" s="149"/>
      <c r="B243" s="150"/>
      <c r="C243" s="151" t="s">
        <v>105</v>
      </c>
      <c r="D243" s="151"/>
      <c r="E243" s="152">
        <f t="shared" si="65"/>
        <v>0.0</v>
      </c>
      <c r="F243" s="151">
        <v>4.0</v>
      </c>
      <c r="G243" s="152">
        <f t="shared" si="66"/>
        <v>10.0</v>
      </c>
      <c r="H243" s="151"/>
      <c r="I243" s="152">
        <f t="shared" si="67"/>
        <v>0.0</v>
      </c>
      <c r="J243" s="238">
        <f t="shared" si="68"/>
        <v>4.0</v>
      </c>
      <c r="K243" s="238">
        <f t="shared" si="68"/>
        <v>10.0</v>
      </c>
    </row>
    <row r="244" spans="8:8">
      <c r="A244" s="149"/>
      <c r="B244" s="150"/>
      <c r="C244" s="151" t="s">
        <v>108</v>
      </c>
      <c r="D244" s="151"/>
      <c r="E244" s="152">
        <f t="shared" si="65"/>
        <v>0.0</v>
      </c>
      <c r="F244" s="151"/>
      <c r="G244" s="152">
        <f t="shared" si="66"/>
        <v>0.0</v>
      </c>
      <c r="H244" s="151"/>
      <c r="I244" s="152">
        <f t="shared" si="67"/>
        <v>0.0</v>
      </c>
      <c r="J244" s="238">
        <f t="shared" si="68"/>
        <v>0.0</v>
      </c>
      <c r="K244" s="238">
        <f t="shared" si="68"/>
        <v>0.0</v>
      </c>
    </row>
    <row r="245" spans="8:8">
      <c r="A245" s="149"/>
      <c r="B245" s="150"/>
      <c r="C245" s="151" t="s">
        <v>81</v>
      </c>
      <c r="D245" s="151"/>
      <c r="E245" s="152">
        <f t="shared" si="65"/>
        <v>0.0</v>
      </c>
      <c r="F245" s="151"/>
      <c r="G245" s="152">
        <f t="shared" si="66"/>
        <v>0.0</v>
      </c>
      <c r="H245" s="151">
        <v>4.0</v>
      </c>
      <c r="I245" s="152">
        <f t="shared" si="67"/>
        <v>10.0</v>
      </c>
      <c r="J245" s="238">
        <f t="shared" si="68"/>
        <v>4.0</v>
      </c>
      <c r="K245" s="238">
        <f t="shared" si="68"/>
        <v>10.0</v>
      </c>
    </row>
    <row r="246" spans="8:8">
      <c r="A246" s="149"/>
      <c r="B246" s="150"/>
      <c r="C246" s="151" t="s">
        <v>109</v>
      </c>
      <c r="D246" s="151"/>
      <c r="E246" s="152">
        <f t="shared" si="65"/>
        <v>0.0</v>
      </c>
      <c r="F246" s="151">
        <v>4.0</v>
      </c>
      <c r="G246" s="152">
        <f t="shared" si="66"/>
        <v>10.0</v>
      </c>
      <c r="H246" s="151"/>
      <c r="I246" s="152">
        <f t="shared" si="67"/>
        <v>0.0</v>
      </c>
      <c r="J246" s="238">
        <f t="shared" si="68"/>
        <v>4.0</v>
      </c>
      <c r="K246" s="238">
        <f t="shared" si="68"/>
        <v>10.0</v>
      </c>
    </row>
    <row r="247" spans="8:8">
      <c r="A247" s="149"/>
      <c r="B247" s="249" t="s">
        <v>191</v>
      </c>
      <c r="C247" s="151" t="s">
        <v>63</v>
      </c>
      <c r="D247" s="151">
        <v>4.0</v>
      </c>
      <c r="E247" s="152">
        <f t="shared" si="65"/>
        <v>10.0</v>
      </c>
      <c r="F247" s="151">
        <v>4.0</v>
      </c>
      <c r="G247" s="152">
        <f t="shared" si="66"/>
        <v>10.0</v>
      </c>
      <c r="H247" s="151">
        <v>5.0</v>
      </c>
      <c r="I247" s="152">
        <f t="shared" si="67"/>
        <v>12.5</v>
      </c>
      <c r="J247" s="238">
        <f t="shared" si="68"/>
        <v>13.0</v>
      </c>
      <c r="K247" s="238">
        <f t="shared" si="68"/>
        <v>32.5</v>
      </c>
    </row>
    <row r="248" spans="8:8">
      <c r="A248" s="149"/>
      <c r="B248" s="150" t="s">
        <v>180</v>
      </c>
      <c r="C248" s="151" t="s">
        <v>71</v>
      </c>
      <c r="D248" s="151"/>
      <c r="E248" s="152">
        <f t="shared" si="65"/>
        <v>0.0</v>
      </c>
      <c r="F248" s="151"/>
      <c r="G248" s="152">
        <f t="shared" si="66"/>
        <v>0.0</v>
      </c>
      <c r="H248" s="151"/>
      <c r="I248" s="152">
        <f t="shared" si="67"/>
        <v>0.0</v>
      </c>
      <c r="J248" s="238">
        <f t="shared" si="68"/>
        <v>0.0</v>
      </c>
      <c r="K248" s="238">
        <f t="shared" si="68"/>
        <v>0.0</v>
      </c>
    </row>
    <row r="249" spans="8:8">
      <c r="A249" s="149"/>
      <c r="B249" s="150"/>
      <c r="C249" s="151" t="s">
        <v>76</v>
      </c>
      <c r="D249" s="151"/>
      <c r="E249" s="152">
        <f t="shared" si="65"/>
        <v>0.0</v>
      </c>
      <c r="F249" s="151"/>
      <c r="G249" s="152">
        <f t="shared" si="66"/>
        <v>0.0</v>
      </c>
      <c r="H249" s="151"/>
      <c r="I249" s="152">
        <f t="shared" si="67"/>
        <v>0.0</v>
      </c>
      <c r="J249" s="238">
        <f t="shared" si="68"/>
        <v>0.0</v>
      </c>
      <c r="K249" s="238">
        <f t="shared" si="68"/>
        <v>0.0</v>
      </c>
    </row>
    <row r="250" spans="8:8">
      <c r="A250" s="149"/>
      <c r="B250" s="150"/>
      <c r="C250" s="151" t="s">
        <v>83</v>
      </c>
      <c r="D250" s="151"/>
      <c r="E250" s="152">
        <f t="shared" si="65"/>
        <v>0.0</v>
      </c>
      <c r="F250" s="151"/>
      <c r="G250" s="152">
        <f t="shared" si="66"/>
        <v>0.0</v>
      </c>
      <c r="H250" s="151"/>
      <c r="I250" s="152">
        <f t="shared" si="67"/>
        <v>0.0</v>
      </c>
      <c r="J250" s="238">
        <f t="shared" si="68"/>
        <v>0.0</v>
      </c>
      <c r="K250" s="238">
        <f t="shared" si="68"/>
        <v>0.0</v>
      </c>
    </row>
    <row r="251" spans="8:8">
      <c r="A251" s="149"/>
      <c r="B251" s="150"/>
      <c r="C251" s="151" t="s">
        <v>81</v>
      </c>
      <c r="D251" s="151"/>
      <c r="E251" s="152">
        <f t="shared" si="65"/>
        <v>0.0</v>
      </c>
      <c r="F251" s="151"/>
      <c r="G251" s="152">
        <f t="shared" si="66"/>
        <v>0.0</v>
      </c>
      <c r="H251" s="151"/>
      <c r="I251" s="152">
        <f t="shared" si="67"/>
        <v>0.0</v>
      </c>
      <c r="J251" s="238">
        <f t="shared" si="68"/>
        <v>0.0</v>
      </c>
      <c r="K251" s="238">
        <f t="shared" si="68"/>
        <v>0.0</v>
      </c>
    </row>
    <row r="252" spans="8:8">
      <c r="A252" s="149"/>
      <c r="B252" s="150" t="s">
        <v>25</v>
      </c>
      <c r="C252" s="151" t="s">
        <v>71</v>
      </c>
      <c r="D252" s="151"/>
      <c r="E252" s="152">
        <f t="shared" si="65"/>
        <v>0.0</v>
      </c>
      <c r="F252" s="151"/>
      <c r="G252" s="152">
        <f t="shared" si="66"/>
        <v>0.0</v>
      </c>
      <c r="H252" s="151"/>
      <c r="I252" s="152">
        <f t="shared" si="67"/>
        <v>0.0</v>
      </c>
      <c r="J252" s="238">
        <f t="shared" si="68"/>
        <v>0.0</v>
      </c>
      <c r="K252" s="238">
        <f t="shared" si="68"/>
        <v>0.0</v>
      </c>
    </row>
    <row r="253" spans="8:8">
      <c r="A253" s="149"/>
      <c r="B253" s="150"/>
      <c r="C253" s="151" t="s">
        <v>81</v>
      </c>
      <c r="D253" s="151"/>
      <c r="E253" s="152">
        <f t="shared" si="65"/>
        <v>0.0</v>
      </c>
      <c r="F253" s="151"/>
      <c r="G253" s="152">
        <f t="shared" si="66"/>
        <v>0.0</v>
      </c>
      <c r="H253" s="151"/>
      <c r="I253" s="152">
        <f t="shared" si="67"/>
        <v>0.0</v>
      </c>
      <c r="J253" s="238">
        <f t="shared" si="68"/>
        <v>0.0</v>
      </c>
      <c r="K253" s="238">
        <f t="shared" si="68"/>
        <v>0.0</v>
      </c>
    </row>
    <row r="254" spans="8:8">
      <c r="A254" s="149"/>
      <c r="B254" s="249" t="s">
        <v>160</v>
      </c>
      <c r="C254" s="151" t="s">
        <v>103</v>
      </c>
      <c r="D254" s="151">
        <v>4.0</v>
      </c>
      <c r="E254" s="152">
        <f t="shared" si="65"/>
        <v>10.0</v>
      </c>
      <c r="F254" s="151">
        <v>4.0</v>
      </c>
      <c r="G254" s="152">
        <f t="shared" si="66"/>
        <v>10.0</v>
      </c>
      <c r="H254" s="151">
        <v>5.0</v>
      </c>
      <c r="I254" s="152">
        <f t="shared" si="67"/>
        <v>12.5</v>
      </c>
      <c r="J254" s="238">
        <f t="shared" si="68"/>
        <v>13.0</v>
      </c>
      <c r="K254" s="238">
        <f t="shared" si="68"/>
        <v>32.5</v>
      </c>
    </row>
    <row r="255" spans="8:8">
      <c r="A255" s="149"/>
      <c r="B255" s="150" t="s">
        <v>190</v>
      </c>
      <c r="C255" s="174" t="s">
        <v>71</v>
      </c>
      <c r="D255" s="151">
        <v>4.0</v>
      </c>
      <c r="E255" s="152">
        <f t="shared" si="65"/>
        <v>10.0</v>
      </c>
      <c r="F255" s="151">
        <v>4.0</v>
      </c>
      <c r="G255" s="152">
        <f t="shared" si="66"/>
        <v>10.0</v>
      </c>
      <c r="H255" s="151">
        <v>4.0</v>
      </c>
      <c r="I255" s="152">
        <f t="shared" si="67"/>
        <v>10.0</v>
      </c>
      <c r="J255" s="238">
        <f t="shared" si="68"/>
        <v>12.0</v>
      </c>
      <c r="K255" s="238">
        <f t="shared" si="68"/>
        <v>30.0</v>
      </c>
    </row>
    <row r="256" spans="8:8">
      <c r="A256" s="149"/>
      <c r="B256" s="150"/>
      <c r="C256" s="174" t="s">
        <v>70</v>
      </c>
      <c r="D256" s="151">
        <v>4.0</v>
      </c>
      <c r="E256" s="152">
        <f t="shared" si="65"/>
        <v>10.0</v>
      </c>
      <c r="F256" s="151">
        <v>4.0</v>
      </c>
      <c r="G256" s="152">
        <f t="shared" si="66"/>
        <v>10.0</v>
      </c>
      <c r="H256" s="151">
        <v>4.0</v>
      </c>
      <c r="I256" s="152">
        <f t="shared" si="67"/>
        <v>10.0</v>
      </c>
      <c r="J256" s="238">
        <f t="shared" si="68"/>
        <v>12.0</v>
      </c>
      <c r="K256" s="238">
        <f t="shared" si="68"/>
        <v>30.0</v>
      </c>
    </row>
    <row r="257" spans="8:8">
      <c r="A257" s="149"/>
      <c r="B257" s="150"/>
      <c r="C257" s="174" t="s">
        <v>76</v>
      </c>
      <c r="D257" s="151">
        <v>4.0</v>
      </c>
      <c r="E257" s="152">
        <f t="shared" si="65"/>
        <v>10.0</v>
      </c>
      <c r="F257" s="151">
        <v>4.0</v>
      </c>
      <c r="G257" s="152">
        <f t="shared" si="66"/>
        <v>10.0</v>
      </c>
      <c r="H257" s="151">
        <v>4.0</v>
      </c>
      <c r="I257" s="152">
        <f t="shared" si="67"/>
        <v>10.0</v>
      </c>
      <c r="J257" s="238">
        <f t="shared" si="68"/>
        <v>12.0</v>
      </c>
      <c r="K257" s="238">
        <f t="shared" si="68"/>
        <v>30.0</v>
      </c>
    </row>
    <row r="258" spans="8:8">
      <c r="A258" s="149"/>
      <c r="B258" s="259" t="s">
        <v>167</v>
      </c>
      <c r="C258" s="174" t="s">
        <v>171</v>
      </c>
      <c r="D258" s="151">
        <v>4.0</v>
      </c>
      <c r="E258" s="152">
        <f t="shared" si="65"/>
        <v>10.0</v>
      </c>
      <c r="F258" s="151">
        <v>4.0</v>
      </c>
      <c r="G258" s="152">
        <f t="shared" si="66"/>
        <v>10.0</v>
      </c>
      <c r="H258" s="151">
        <v>5.0</v>
      </c>
      <c r="I258" s="152">
        <f t="shared" si="67"/>
        <v>12.5</v>
      </c>
      <c r="J258" s="238">
        <f t="shared" si="68"/>
        <v>13.0</v>
      </c>
      <c r="K258" s="238">
        <f t="shared" si="68"/>
        <v>32.5</v>
      </c>
    </row>
    <row r="259" spans="8:8">
      <c r="A259" s="149"/>
      <c r="B259" s="259"/>
      <c r="C259" s="174" t="s">
        <v>81</v>
      </c>
      <c r="D259" s="151">
        <v>4.0</v>
      </c>
      <c r="E259" s="152">
        <f t="shared" si="65"/>
        <v>10.0</v>
      </c>
      <c r="F259" s="151">
        <v>4.0</v>
      </c>
      <c r="G259" s="152">
        <f t="shared" si="66"/>
        <v>10.0</v>
      </c>
      <c r="H259" s="151">
        <v>4.0</v>
      </c>
      <c r="I259" s="152">
        <f t="shared" si="67"/>
        <v>10.0</v>
      </c>
      <c r="J259" s="238">
        <f t="shared" si="68"/>
        <v>12.0</v>
      </c>
      <c r="K259" s="238">
        <f t="shared" si="68"/>
        <v>30.0</v>
      </c>
    </row>
    <row r="260" spans="8:8">
      <c r="A260" s="149"/>
      <c r="B260" s="249" t="s">
        <v>161</v>
      </c>
      <c r="C260" s="151" t="s">
        <v>104</v>
      </c>
      <c r="D260" s="151">
        <v>4.0</v>
      </c>
      <c r="E260" s="152">
        <f t="shared" si="65"/>
        <v>10.0</v>
      </c>
      <c r="F260" s="151">
        <v>4.0</v>
      </c>
      <c r="G260" s="152">
        <f t="shared" si="66"/>
        <v>10.0</v>
      </c>
      <c r="H260" s="151">
        <v>5.0</v>
      </c>
      <c r="I260" s="152">
        <f t="shared" si="67"/>
        <v>12.5</v>
      </c>
      <c r="J260" s="238">
        <f t="shared" si="68"/>
        <v>13.0</v>
      </c>
      <c r="K260" s="238">
        <f t="shared" si="68"/>
        <v>32.5</v>
      </c>
    </row>
    <row r="261" spans="8:8">
      <c r="A261" s="158" t="s">
        <v>164</v>
      </c>
      <c r="B261" s="143" t="s">
        <v>18</v>
      </c>
      <c r="C261" s="143"/>
      <c r="D261" s="138">
        <f t="shared" si="69" ref="D261:I261">SUM(D204:D260)</f>
        <v>130.0</v>
      </c>
      <c r="E261" s="146">
        <f t="shared" si="69"/>
        <v>325.0</v>
      </c>
      <c r="F261" s="138">
        <f t="shared" si="69"/>
        <v>130.0</v>
      </c>
      <c r="G261" s="146">
        <f t="shared" si="69"/>
        <v>325.0</v>
      </c>
      <c r="H261" s="138">
        <f>SUM(H204:H260)</f>
        <v>174.0</v>
      </c>
      <c r="I261" s="146">
        <f t="shared" si="69"/>
        <v>435.0</v>
      </c>
      <c r="J261" s="238">
        <f t="shared" si="70" ref="J261:K261">D261+F261+H261</f>
        <v>434.0</v>
      </c>
      <c r="K261" s="238">
        <f t="shared" si="70"/>
        <v>1085.0</v>
      </c>
    </row>
    <row r="262" spans="8:8">
      <c r="A262" s="252"/>
      <c r="B262" s="48"/>
      <c r="C262" s="48"/>
      <c r="D262" s="48"/>
      <c r="E262" s="49"/>
      <c r="F262" s="48"/>
      <c r="G262" s="49"/>
      <c r="H262" s="48"/>
      <c r="I262" s="49"/>
      <c r="J262" s="243"/>
      <c r="K262" s="243"/>
    </row>
  </sheetData>
  <mergeCells count="174">
    <mergeCell ref="D2:E2"/>
    <mergeCell ref="F2:G2"/>
    <mergeCell ref="H2:I2"/>
    <mergeCell ref="J2:K2"/>
    <mergeCell ref="H30:I30"/>
    <mergeCell ref="J30:K30"/>
    <mergeCell ref="J19:K19"/>
    <mergeCell ref="A1:K1"/>
    <mergeCell ref="A19:A20"/>
    <mergeCell ref="B101:B102"/>
    <mergeCell ref="B76:C76"/>
    <mergeCell ref="B95:C95"/>
    <mergeCell ref="B19:B20"/>
    <mergeCell ref="A80:A81"/>
    <mergeCell ref="A2:A3"/>
    <mergeCell ref="B2:B3"/>
    <mergeCell ref="C2:C3"/>
    <mergeCell ref="B27:C27"/>
    <mergeCell ref="A101:A102"/>
    <mergeCell ref="B113:B114"/>
    <mergeCell ref="A82:A94"/>
    <mergeCell ref="F113:G113"/>
    <mergeCell ref="C113:C114"/>
    <mergeCell ref="C101:C102"/>
    <mergeCell ref="B89:B90"/>
    <mergeCell ref="D113:E113"/>
    <mergeCell ref="H113:I113"/>
    <mergeCell ref="B82:B87"/>
    <mergeCell ref="A113:A114"/>
    <mergeCell ref="B16:C16"/>
    <mergeCell ref="D30:E30"/>
    <mergeCell ref="A30:A31"/>
    <mergeCell ref="C30:C31"/>
    <mergeCell ref="B30:B31"/>
    <mergeCell ref="F19:G19"/>
    <mergeCell ref="H19:I19"/>
    <mergeCell ref="J39:K39"/>
    <mergeCell ref="J137:K137"/>
    <mergeCell ref="A151:A152"/>
    <mergeCell ref="J151:K151"/>
    <mergeCell ref="B143:B144"/>
    <mergeCell ref="B153:B156"/>
    <mergeCell ref="A145:A146"/>
    <mergeCell ref="J168:K168"/>
    <mergeCell ref="B179:B180"/>
    <mergeCell ref="B181:B182"/>
    <mergeCell ref="H151:I151"/>
    <mergeCell ref="B183:B184"/>
    <mergeCell ref="A143:A144"/>
    <mergeCell ref="F151:G151"/>
    <mergeCell ref="B189:B190"/>
    <mergeCell ref="B147:C147"/>
    <mergeCell ref="B151:B152"/>
    <mergeCell ref="C151:C152"/>
    <mergeCell ref="B186:B188"/>
    <mergeCell ref="B233:B234"/>
    <mergeCell ref="D151:E151"/>
    <mergeCell ref="A170:A192"/>
    <mergeCell ref="B236:B246"/>
    <mergeCell ref="B248:B251"/>
    <mergeCell ref="B252:B253"/>
    <mergeCell ref="B255:B257"/>
    <mergeCell ref="F30:G30"/>
    <mergeCell ref="B21:B22"/>
    <mergeCell ref="D19:E19"/>
    <mergeCell ref="A32:A35"/>
    <mergeCell ref="H51:I51"/>
    <mergeCell ref="J51:K51"/>
    <mergeCell ref="A4:A13"/>
    <mergeCell ref="B221:B223"/>
    <mergeCell ref="A115:A118"/>
    <mergeCell ref="B168:B169"/>
    <mergeCell ref="C128:C129"/>
    <mergeCell ref="B191:B192"/>
    <mergeCell ref="B195:C195"/>
    <mergeCell ref="A202:A203"/>
    <mergeCell ref="B202:B203"/>
    <mergeCell ref="B36:C36"/>
    <mergeCell ref="H101:I101"/>
    <mergeCell ref="J73:K73"/>
    <mergeCell ref="B4:B5"/>
    <mergeCell ref="C122:C123"/>
    <mergeCell ref="A103:A109"/>
    <mergeCell ref="B119:C119"/>
    <mergeCell ref="F168:G168"/>
    <mergeCell ref="A130:A133"/>
    <mergeCell ref="C168:C169"/>
    <mergeCell ref="B125:C125"/>
    <mergeCell ref="D168:E168"/>
    <mergeCell ref="H168:I168"/>
    <mergeCell ref="B122:B123"/>
    <mergeCell ref="A168:A169"/>
    <mergeCell ref="H143:I143"/>
    <mergeCell ref="B163:C163"/>
    <mergeCell ref="C143:C144"/>
    <mergeCell ref="D143:E143"/>
    <mergeCell ref="B159:B161"/>
    <mergeCell ref="C19:C20"/>
    <mergeCell ref="D73:E73"/>
    <mergeCell ref="A53:A67"/>
    <mergeCell ref="B80:B81"/>
    <mergeCell ref="F73:G73"/>
    <mergeCell ref="F101:G101"/>
    <mergeCell ref="J101:K101"/>
    <mergeCell ref="B59:B60"/>
    <mergeCell ref="H39:I39"/>
    <mergeCell ref="H80:I80"/>
    <mergeCell ref="F51:G51"/>
    <mergeCell ref="H73:I73"/>
    <mergeCell ref="J113:K113"/>
    <mergeCell ref="B110:C110"/>
    <mergeCell ref="F137:G137"/>
    <mergeCell ref="A137:A138"/>
    <mergeCell ref="D101:E101"/>
    <mergeCell ref="A39:A40"/>
    <mergeCell ref="A41:A46"/>
    <mergeCell ref="B53:B56"/>
    <mergeCell ref="B39:B40"/>
    <mergeCell ref="C39:C40"/>
    <mergeCell ref="B47:C47"/>
    <mergeCell ref="A122:A123"/>
    <mergeCell ref="B128:B129"/>
    <mergeCell ref="C202:C203"/>
    <mergeCell ref="B261:C261"/>
    <mergeCell ref="B258:B259"/>
    <mergeCell ref="A204:A260"/>
    <mergeCell ref="A128:A129"/>
    <mergeCell ref="H137:I137"/>
    <mergeCell ref="B140:C140"/>
    <mergeCell ref="B137:B138"/>
    <mergeCell ref="C137:C138"/>
    <mergeCell ref="D137:E137"/>
    <mergeCell ref="D202:E202"/>
    <mergeCell ref="F143:G143"/>
    <mergeCell ref="B134:C134"/>
    <mergeCell ref="A153:A162"/>
    <mergeCell ref="B225:B228"/>
    <mergeCell ref="B68:C68"/>
    <mergeCell ref="B130:B131"/>
    <mergeCell ref="B170:B172"/>
    <mergeCell ref="B174:B175"/>
    <mergeCell ref="B205:B207"/>
    <mergeCell ref="B209:B215"/>
    <mergeCell ref="B231:B232"/>
    <mergeCell ref="J80:K80"/>
    <mergeCell ref="A51:A52"/>
    <mergeCell ref="F39:G39"/>
    <mergeCell ref="A21:A26"/>
    <mergeCell ref="D51:E51"/>
    <mergeCell ref="B51:B52"/>
    <mergeCell ref="B43:B44"/>
    <mergeCell ref="C51:C52"/>
    <mergeCell ref="D39:E39"/>
    <mergeCell ref="D80:E80"/>
    <mergeCell ref="F80:G80"/>
    <mergeCell ref="B32:B33"/>
    <mergeCell ref="D122:E122"/>
    <mergeCell ref="A73:A74"/>
    <mergeCell ref="D128:E128"/>
    <mergeCell ref="F202:G202"/>
    <mergeCell ref="B73:B74"/>
    <mergeCell ref="J143:K143"/>
    <mergeCell ref="H122:I122"/>
    <mergeCell ref="F122:G122"/>
    <mergeCell ref="H128:I128"/>
    <mergeCell ref="J122:K122"/>
    <mergeCell ref="C73:C74"/>
    <mergeCell ref="B103:B105"/>
    <mergeCell ref="F128:G128"/>
    <mergeCell ref="H202:I202"/>
    <mergeCell ref="C80:C81"/>
    <mergeCell ref="J128:K128"/>
    <mergeCell ref="B115:B116"/>
    <mergeCell ref="J202:K2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</dc:creator>
  <cp:lastModifiedBy>SBI</cp:lastModifiedBy>
  <dcterms:created xsi:type="dcterms:W3CDTF">2014-09-06T02:29:03Z</dcterms:created>
  <dcterms:modified xsi:type="dcterms:W3CDTF">2020-10-15T12:25:33Z</dcterms:modified>
</cp:coreProperties>
</file>